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155" windowHeight="117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  <definedName name="_xlnm.Print_Area" localSheetId="1">'Лист2'!$A$1:$J$47</definedName>
    <definedName name="_xlnm.Print_Area" localSheetId="2">'Лист3'!$A$1:$J$29</definedName>
  </definedNames>
  <calcPr fullCalcOnLoad="1"/>
</workbook>
</file>

<file path=xl/sharedStrings.xml><?xml version="1.0" encoding="utf-8"?>
<sst xmlns="http://schemas.openxmlformats.org/spreadsheetml/2006/main" count="192" uniqueCount="106">
  <si>
    <t>измерения</t>
  </si>
  <si>
    <t xml:space="preserve">Значение </t>
  </si>
  <si>
    <t>достижения</t>
  </si>
  <si>
    <t xml:space="preserve">Наименование   </t>
  </si>
  <si>
    <t xml:space="preserve">целевого     </t>
  </si>
  <si>
    <t xml:space="preserve"> показателя    </t>
  </si>
  <si>
    <t>Единица</t>
  </si>
  <si>
    <t xml:space="preserve">Цели, задачи,     </t>
  </si>
  <si>
    <t xml:space="preserve">целевые показатели   </t>
  </si>
  <si>
    <t xml:space="preserve">Целевой показатель </t>
  </si>
  <si>
    <t xml:space="preserve">Год    </t>
  </si>
  <si>
    <t>1.1. Количество выявленных нарушений действующего законодательства Российской Федерации</t>
  </si>
  <si>
    <t>1.3.1. Количество подготовленой проектно-сметной документации</t>
  </si>
  <si>
    <t>Приложение 1</t>
  </si>
  <si>
    <t xml:space="preserve">ЦЕЛИ, ЗАДАЧИ И ПОКАЗАТЕЛИ РЕЗУЛЬТАТИВНОСТИ ДЕЯТЕЛЬНОСТИ </t>
  </si>
  <si>
    <t>единиц</t>
  </si>
  <si>
    <t>мест</t>
  </si>
  <si>
    <t>кв.м.</t>
  </si>
  <si>
    <t>км</t>
  </si>
  <si>
    <t>учащихся</t>
  </si>
  <si>
    <t>Приложение 2</t>
  </si>
  <si>
    <t>КРАТКАЯ ХАРАКТЕРИСТИКА</t>
  </si>
  <si>
    <t>ДЕЙСТВУЮЩЕЙ И (ИЛИ) ПЛАНИРУЕМОЙ ЦЕЛЕВОЙ ПРОГРАММЫ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</si>
  <si>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</si>
  <si>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</si>
  <si>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</si>
  <si>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</si>
  <si>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</si>
  <si>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</si>
  <si>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</si>
  <si>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</si>
  <si>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</si>
  <si>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</si>
  <si>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</si>
  <si>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>программную</t>
  </si>
  <si>
    <t>изме-</t>
  </si>
  <si>
    <t>деятельность по целям</t>
  </si>
  <si>
    <t>рения</t>
  </si>
  <si>
    <t>и задачам</t>
  </si>
  <si>
    <t>План</t>
  </si>
  <si>
    <t>Зна-</t>
  </si>
  <si>
    <t xml:space="preserve">Год   </t>
  </si>
  <si>
    <t>чение</t>
  </si>
  <si>
    <t>дости-</t>
  </si>
  <si>
    <t xml:space="preserve">жения </t>
  </si>
  <si>
    <t xml:space="preserve">Расходы на реализацию </t>
  </si>
  <si>
    <t xml:space="preserve">тактической задаче 1. </t>
  </si>
  <si>
    <t xml:space="preserve">тактической задаче 2. </t>
  </si>
  <si>
    <t>Приложение 3</t>
  </si>
  <si>
    <t xml:space="preserve">непрограммную     </t>
  </si>
  <si>
    <t xml:space="preserve">и задачам      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</si>
  <si>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</si>
  <si>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1.1.1. Размер экономии бюджетных средств в результате проведения процедур размещения муниципального заказа</t>
  </si>
  <si>
    <t>Итого    расходов   по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</si>
  <si>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</si>
  <si>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>1.1.1. Количество организованных процедур размещения муниципального заказа</t>
  </si>
  <si>
    <t>1.2.1. Ввод в эксплуатацию детских садов</t>
  </si>
  <si>
    <t>млн. руб.</t>
  </si>
  <si>
    <t>-</t>
  </si>
  <si>
    <t>Тактическая задача 1.3. Подготовка проектно -сметной документации на строительство объектов, включенных в инвестиционные программы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</si>
  <si>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</si>
  <si>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>год</t>
  </si>
  <si>
    <t>План 2015 год</t>
  </si>
  <si>
    <t>Итого расходов по</t>
  </si>
  <si>
    <t>1.3.1. Ввод в эксплуатацию детского сада на 110 мест с бассейном в микрорайоне "Спутник"</t>
  </si>
  <si>
    <t>1.3.2. Ввод в эксплуатацию детского сада на 260 мест в квартале 1051 г.Барнаула</t>
  </si>
  <si>
    <t>Факт 2015 год</t>
  </si>
  <si>
    <t>План 2016 год</t>
  </si>
  <si>
    <t xml:space="preserve">Программа 1.1. Муниципальная программа «Газификация города Барнаула на 2015-2018 годы»        </t>
  </si>
  <si>
    <t>Программа 1.2. Постановление Администрации Алтайского края от 29.08.2011 №479 «О дополнительных мерах поддержки пострадавших участников долевого строительства жилья»</t>
  </si>
  <si>
    <t>1.2.1. Ввод в эксплуатацию жилых домов ЖСК "Дольщик-4"</t>
  </si>
  <si>
    <t>Программа 1.5. Постановление Администрации Алтайского края от 11.01.2016 №7 «Об утверждении государственной программы Алтайского края «Создание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2016-2015 годы»</t>
  </si>
  <si>
    <t>1.5.1. Ввод в эксплуатацию средней школы в квартале 2008</t>
  </si>
  <si>
    <t>Программа 1.3. Распоряжение Администрации Алтайского края №193-р от 10.07.2015 «О предоставлении субсидии из федерального бюджета бюджету Алтайского края на модернизацию систем дошкольного образования»</t>
  </si>
  <si>
    <t>Программа 1.4. Губернаторская Программа перечень 80 особо значимых социальных строек и объектов, ввод в эксплуатацию которых приурочен к 80-летию образования Алтайского края</t>
  </si>
  <si>
    <t xml:space="preserve">НЕПРОГРАММНОЙ ДЕЯТЕЛЬНОСТИ </t>
  </si>
  <si>
    <t>С РАСПРЕДЕЛЕНИЕМ РАСХОДОВ ПО ЦЕЛЯМ И ЗАДАЧАМ</t>
  </si>
  <si>
    <t>Тактическая задача 1.1.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</si>
  <si>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Тактическая задача 1. Организация проведения процедур размещения муниципального заказа на строительство и проектирование объектов капитального строительства</t>
  </si>
  <si>
    <t>1.2.2. Ввод в эксплуатацию общеобразовательных школ</t>
  </si>
  <si>
    <t>Программа 1.7. Федеральная целевая программа "Развитие внутреннего и въездного туризма в Российской Федерации (2011-2018 годы)"</t>
  </si>
  <si>
    <t>1.4.1. Ввод в эксплуатацию детского сада-яслей на 330 мест в квартале 2008</t>
  </si>
  <si>
    <t>1.4.2. Ввод в эксплуатацию средней школы на 550 учащихся с бассейном в квартале 2001</t>
  </si>
  <si>
    <t>1.4.3. Ввод в эксплуатацию средней школы на 550 учащихся с бассейном в квартале 2034</t>
  </si>
  <si>
    <t>1.7.1. Ввод в эксплуатацию "Комплекс «Торгово-культурная зона с пешеходной улицей». Берегоукрепление реки Обь"</t>
  </si>
  <si>
    <t>1.7.2. Ввод в эксплуатацию  "Модульная котельная по ул.Чехова, 24 г.Барнаула Алтайского края. I этап строительства"</t>
  </si>
  <si>
    <t>1.7.3. Ввод в эксплуатацию  "Комплекс «Нагорный парк». Сети электроснабжения, водоснабжения, газоснабжения"</t>
  </si>
  <si>
    <t>1.7.5. Ввод в эксплуатацию "Комплекс «Соборная площадь». Сети газоснабжения"</t>
  </si>
  <si>
    <t>1.6.1 Ввод в эксплуатацию "Устройство футбольного поля с искусственным покрытием, расположенного по адресу: г.Барнаул, ул.Малахова, 177б"</t>
  </si>
  <si>
    <t>Программа 1.6. Федеральная целевая программа "Развитие физической культуры и спорта в Российской Федерации на 2006-2015 годы" подпрограмма "Развитие футбола в Российской Федерации на 2008-2015 годы"</t>
  </si>
  <si>
    <t>1.2.3. Ввод в эксплуатацию крытых бассейнов</t>
  </si>
  <si>
    <t>1.2.4. Ввод в эксплутацию многопрофильных учреждений образования</t>
  </si>
  <si>
    <t>1.2.7. Ввод в эксплуатацию футбольных полей с искусственным покрытием</t>
  </si>
  <si>
    <t>1.2.8. Ввод в эксплуатацию административно-хозяйственных здании (реконструкция)</t>
  </si>
  <si>
    <t>1.2.9. Ввод в эксплуатацию жилых домов</t>
  </si>
  <si>
    <t>1.2.11. Ввод в эксплуатацию газораспределительных сетей</t>
  </si>
  <si>
    <t>2.1.1. Размер бюджетных ассигнований направленных на разработку проектно-сметной документации для строительства объектов*</t>
  </si>
  <si>
    <t>1.2.10. Ввод в эксплуатацию котельных на природном газе</t>
  </si>
  <si>
    <t xml:space="preserve">1.1.1. Ввод в эксплуатацию котельных на природном газе и строительство газораспределительных сетей                </t>
  </si>
  <si>
    <t>1.7.4. Ввод в эксплуатацию  "Комплекс "Торгово-культурная зона с пешеходной улицей. Сети электроснабжения, водоснабжения, водоотведения, газоснабжения". Сети бытовой канализации по улице Льва Толстого"</t>
  </si>
  <si>
    <t>Тактическая задача 1.2. Реализация на территории города государственных, муниципальных и адресных инвестиционных программ</t>
  </si>
  <si>
    <t>Тактическая задача 1. Реализация на территории города государственных, муниципальных и адресных инвестиционных программ</t>
  </si>
  <si>
    <t xml:space="preserve">Непрограммная деятельность 2.1. Участие в государственных, муниципальных и адресных инвестиционных программах с разработанной проектно-сметной документацией </t>
  </si>
  <si>
    <t>* - в том числе расходы на аренду земельного участка в сумме 30,1 млн. руб. в 2015 году</t>
  </si>
  <si>
    <t>1.2.5. Ввод в эксплуатацию систем водоочистки питьевой воды</t>
  </si>
  <si>
    <t>1.2.6. Ввод в эксплуатацию объектов инженерной инфраструктуры (туризм)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</si>
</sst>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"/>
    <numFmt numFmtId="187" formatCode="0.000"/>
    <numFmt numFmtId="188" formatCode="#,##0.000"/>
    <numFmt numFmtId="189" formatCode="#,##0.000000000"/>
    <numFmt numFmtId="190" formatCode="#,##0.0000"/>
  </numFmts>
  <fonts count="41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16" xfId="0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4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A15">
      <selection activeCell="D17" sqref="D17"/>
    </sheetView>
  </sheetViews>
  <sheetFormatPr defaultColWidth="9.00390625" defaultRowHeight="12.75"/>
  <cols>
    <col min="1" max="1" width="21.375" style="0" customWidth="1"/>
    <col min="2" max="2" width="11.25390625" style="0" bestFit="1" customWidth="1"/>
    <col min="3" max="3" width="26.125" style="0" customWidth="1"/>
    <col min="4" max="4" width="11.25390625" style="0" bestFit="1" customWidth="1"/>
    <col min="5" max="5" width="13.25390625" style="0" bestFit="1" customWidth="1"/>
  </cols>
  <sheetData>
    <row r="1" spans="4:5" ht="15.75">
      <c r="D1" s="55" t="s">
        <v>13</v>
      </c>
      <c r="E1" s="55"/>
    </row>
    <row r="2" spans="1:255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</row>
    <row r="3" spans="1:5" ht="15.75">
      <c r="A3" s="54" t="s">
        <v>14</v>
      </c>
      <c r="B3" s="54"/>
      <c r="C3" s="54"/>
      <c r="D3" s="54"/>
      <c r="E3" s="54"/>
    </row>
    <row r="4" spans="1:256" ht="16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6"/>
    </row>
    <row r="5" spans="1:5" ht="13.5" customHeight="1">
      <c r="A5" s="7" t="s">
        <v>7</v>
      </c>
      <c r="B5" s="8" t="s">
        <v>6</v>
      </c>
      <c r="C5" s="8" t="s">
        <v>3</v>
      </c>
      <c r="D5" s="56" t="s">
        <v>9</v>
      </c>
      <c r="E5" s="57"/>
    </row>
    <row r="6" spans="1:5" ht="13.5" thickBot="1">
      <c r="A6" s="9" t="s">
        <v>8</v>
      </c>
      <c r="B6" s="10" t="s">
        <v>0</v>
      </c>
      <c r="C6" s="10" t="s">
        <v>4</v>
      </c>
      <c r="D6" s="58"/>
      <c r="E6" s="59"/>
    </row>
    <row r="7" spans="1:5" ht="12.75">
      <c r="A7" s="17"/>
      <c r="B7" s="15"/>
      <c r="C7" s="10" t="s">
        <v>5</v>
      </c>
      <c r="D7" s="7" t="s">
        <v>1</v>
      </c>
      <c r="E7" s="10" t="s">
        <v>10</v>
      </c>
    </row>
    <row r="8" spans="1:5" ht="13.5" thickBot="1">
      <c r="A8" s="18"/>
      <c r="B8" s="16"/>
      <c r="C8" s="16"/>
      <c r="D8" s="13"/>
      <c r="E8" s="11" t="s">
        <v>2</v>
      </c>
    </row>
    <row r="9" spans="1:5" ht="13.5" thickBot="1">
      <c r="A9" s="28">
        <v>1</v>
      </c>
      <c r="B9" s="29">
        <v>2</v>
      </c>
      <c r="C9" s="29">
        <v>3</v>
      </c>
      <c r="D9" s="29">
        <v>4</v>
      </c>
      <c r="E9" s="29">
        <v>5</v>
      </c>
    </row>
    <row r="10" spans="1:5" ht="113.25" thickBot="1">
      <c r="A10" s="40" t="s">
        <v>51</v>
      </c>
      <c r="B10" s="23" t="s">
        <v>15</v>
      </c>
      <c r="C10" s="22" t="s">
        <v>11</v>
      </c>
      <c r="D10" s="38">
        <v>0</v>
      </c>
      <c r="E10" s="23">
        <v>2015</v>
      </c>
    </row>
    <row r="11" spans="1:5" ht="124.5" thickBot="1">
      <c r="A11" s="40" t="s">
        <v>77</v>
      </c>
      <c r="B11" s="11" t="s">
        <v>15</v>
      </c>
      <c r="C11" s="19" t="s">
        <v>55</v>
      </c>
      <c r="D11" s="38">
        <v>10</v>
      </c>
      <c r="E11" s="11">
        <v>2015</v>
      </c>
    </row>
    <row r="12" spans="1:5" ht="25.5" customHeight="1" thickBot="1">
      <c r="A12" s="51" t="s">
        <v>100</v>
      </c>
      <c r="B12" s="23" t="s">
        <v>16</v>
      </c>
      <c r="C12" s="22" t="s">
        <v>56</v>
      </c>
      <c r="D12" s="38">
        <f>330+250+110+260</f>
        <v>950</v>
      </c>
      <c r="E12" s="23">
        <v>2016</v>
      </c>
    </row>
    <row r="13" spans="1:5" ht="24.75" customHeight="1" thickBot="1">
      <c r="A13" s="52"/>
      <c r="B13" s="23" t="s">
        <v>19</v>
      </c>
      <c r="C13" s="22" t="s">
        <v>79</v>
      </c>
      <c r="D13" s="38">
        <f>550*2+1100</f>
        <v>2200</v>
      </c>
      <c r="E13" s="23">
        <v>2019</v>
      </c>
    </row>
    <row r="14" spans="1:6" ht="24.75" customHeight="1" thickBot="1">
      <c r="A14" s="52"/>
      <c r="B14" s="23" t="s">
        <v>17</v>
      </c>
      <c r="C14" s="22" t="s">
        <v>90</v>
      </c>
      <c r="D14" s="39">
        <f>949.2*3</f>
        <v>2847.6000000000004</v>
      </c>
      <c r="E14" s="23">
        <v>2019</v>
      </c>
      <c r="F14" s="41"/>
    </row>
    <row r="15" spans="1:6" ht="34.5" customHeight="1" thickBot="1">
      <c r="A15" s="52"/>
      <c r="B15" s="23" t="s">
        <v>17</v>
      </c>
      <c r="C15" s="22" t="s">
        <v>91</v>
      </c>
      <c r="D15" s="39">
        <v>1319.4</v>
      </c>
      <c r="E15" s="23">
        <v>2019</v>
      </c>
      <c r="F15" s="41"/>
    </row>
    <row r="16" spans="1:5" ht="34.5" customHeight="1" thickBot="1">
      <c r="A16" s="52"/>
      <c r="B16" s="23" t="s">
        <v>17</v>
      </c>
      <c r="C16" s="22" t="s">
        <v>104</v>
      </c>
      <c r="D16" s="39">
        <f>24.4+23+23</f>
        <v>70.4</v>
      </c>
      <c r="E16" s="23">
        <v>2017</v>
      </c>
    </row>
    <row r="17" spans="1:5" ht="36" customHeight="1" thickBot="1">
      <c r="A17" s="52"/>
      <c r="B17" s="23" t="s">
        <v>18</v>
      </c>
      <c r="C17" s="37" t="s">
        <v>105</v>
      </c>
      <c r="D17" s="39">
        <f>(266+600+147.15+344.5+308+514+390.9+236.7+550)/1000+3.35</f>
        <v>6.70725</v>
      </c>
      <c r="E17" s="23">
        <v>2017</v>
      </c>
    </row>
    <row r="18" spans="1:5" ht="36" customHeight="1" thickBot="1">
      <c r="A18" s="52"/>
      <c r="B18" s="23" t="s">
        <v>17</v>
      </c>
      <c r="C18" s="22" t="s">
        <v>92</v>
      </c>
      <c r="D18" s="39">
        <v>7700</v>
      </c>
      <c r="E18" s="23">
        <v>2016</v>
      </c>
    </row>
    <row r="19" spans="1:5" ht="35.25" customHeight="1" thickBot="1">
      <c r="A19" s="52"/>
      <c r="B19" s="23" t="s">
        <v>17</v>
      </c>
      <c r="C19" s="22" t="s">
        <v>93</v>
      </c>
      <c r="D19" s="39">
        <f>1202.4+2995.5+1643.59+4395.89+1320+2111</f>
        <v>13668.380000000001</v>
      </c>
      <c r="E19" s="23">
        <v>2018</v>
      </c>
    </row>
    <row r="20" spans="1:5" ht="23.25" thickBot="1">
      <c r="A20" s="52"/>
      <c r="B20" s="23" t="s">
        <v>17</v>
      </c>
      <c r="C20" s="22" t="s">
        <v>94</v>
      </c>
      <c r="D20" s="39">
        <f>3019.2</f>
        <v>3019.2</v>
      </c>
      <c r="E20" s="23">
        <v>2015</v>
      </c>
    </row>
    <row r="21" spans="1:5" ht="25.5" customHeight="1" thickBot="1">
      <c r="A21" s="52"/>
      <c r="B21" s="36" t="s">
        <v>15</v>
      </c>
      <c r="C21" s="37" t="s">
        <v>97</v>
      </c>
      <c r="D21" s="43">
        <v>4</v>
      </c>
      <c r="E21" s="36">
        <v>2018</v>
      </c>
    </row>
    <row r="22" spans="1:5" ht="25.5" customHeight="1" thickBot="1">
      <c r="A22" s="53"/>
      <c r="B22" s="23" t="s">
        <v>18</v>
      </c>
      <c r="C22" s="22" t="s">
        <v>95</v>
      </c>
      <c r="D22" s="38">
        <f>6.4985+1.262+2.2+4.7+0.2575+0.066+1.892</f>
        <v>16.876</v>
      </c>
      <c r="E22" s="23">
        <v>2018</v>
      </c>
    </row>
    <row r="23" spans="1:5" ht="90.75" thickBot="1">
      <c r="A23" s="44" t="s">
        <v>59</v>
      </c>
      <c r="B23" s="36" t="s">
        <v>15</v>
      </c>
      <c r="C23" s="37" t="s">
        <v>12</v>
      </c>
      <c r="D23" s="43">
        <v>13</v>
      </c>
      <c r="E23" s="36">
        <v>2015</v>
      </c>
    </row>
  </sheetData>
  <sheetProtection/>
  <mergeCells count="106">
    <mergeCell ref="FT2:FX2"/>
    <mergeCell ref="FY2:GC2"/>
    <mergeCell ref="GD2:GH2"/>
    <mergeCell ref="GX2:HB2"/>
    <mergeCell ref="GI2:GM2"/>
    <mergeCell ref="GN2:GR2"/>
    <mergeCell ref="GS2:GW2"/>
    <mergeCell ref="FJ2:FN2"/>
    <mergeCell ref="IQ2:IU2"/>
    <mergeCell ref="HM2:HQ2"/>
    <mergeCell ref="HR2:HV2"/>
    <mergeCell ref="HW2:IA2"/>
    <mergeCell ref="IB2:IF2"/>
    <mergeCell ref="IG2:IK2"/>
    <mergeCell ref="IL2:IP2"/>
    <mergeCell ref="HC2:HG2"/>
    <mergeCell ref="HH2:HL2"/>
    <mergeCell ref="FE2:FI2"/>
    <mergeCell ref="BS2:BW2"/>
    <mergeCell ref="FO2:FS2"/>
    <mergeCell ref="CC2:CG2"/>
    <mergeCell ref="CH2:CL2"/>
    <mergeCell ref="EU2:EY2"/>
    <mergeCell ref="EZ2:FD2"/>
    <mergeCell ref="CW2:DA2"/>
    <mergeCell ref="DB2:DF2"/>
    <mergeCell ref="DQ2:DU2"/>
    <mergeCell ref="CR2:CV2"/>
    <mergeCell ref="AO2:AS2"/>
    <mergeCell ref="AT2:AX2"/>
    <mergeCell ref="AY2:BC2"/>
    <mergeCell ref="BD2:BH2"/>
    <mergeCell ref="BI2:BM2"/>
    <mergeCell ref="BN2:BR2"/>
    <mergeCell ref="EP4:ET4"/>
    <mergeCell ref="BX2:CB2"/>
    <mergeCell ref="DG2:DK2"/>
    <mergeCell ref="DL2:DP2"/>
    <mergeCell ref="EP2:ET2"/>
    <mergeCell ref="EA2:EE2"/>
    <mergeCell ref="EF2:EJ2"/>
    <mergeCell ref="EK2:EO2"/>
    <mergeCell ref="DV2:DZ2"/>
    <mergeCell ref="CM2:CQ2"/>
    <mergeCell ref="IL4:IP4"/>
    <mergeCell ref="IQ4:IU4"/>
    <mergeCell ref="A2:E2"/>
    <mergeCell ref="F2:J2"/>
    <mergeCell ref="K2:O2"/>
    <mergeCell ref="P2:T2"/>
    <mergeCell ref="U2:Y2"/>
    <mergeCell ref="Z2:AD2"/>
    <mergeCell ref="EZ4:FD4"/>
    <mergeCell ref="AJ2:AN2"/>
    <mergeCell ref="IB4:IF4"/>
    <mergeCell ref="IG4:IK4"/>
    <mergeCell ref="FJ4:FN4"/>
    <mergeCell ref="FO4:FS4"/>
    <mergeCell ref="FT4:FX4"/>
    <mergeCell ref="FY4:GC4"/>
    <mergeCell ref="GD4:GH4"/>
    <mergeCell ref="GI4:GM4"/>
    <mergeCell ref="GN4:GR4"/>
    <mergeCell ref="GS4:GW4"/>
    <mergeCell ref="GX4:HB4"/>
    <mergeCell ref="HC4:HG4"/>
    <mergeCell ref="HR4:HV4"/>
    <mergeCell ref="HW4:IA4"/>
    <mergeCell ref="HH4:HL4"/>
    <mergeCell ref="HM4:HQ4"/>
    <mergeCell ref="FE4:FI4"/>
    <mergeCell ref="CR4:CV4"/>
    <mergeCell ref="CW4:DA4"/>
    <mergeCell ref="DB4:DF4"/>
    <mergeCell ref="DG4:DK4"/>
    <mergeCell ref="DV4:DZ4"/>
    <mergeCell ref="EA4:EE4"/>
    <mergeCell ref="EF4:EJ4"/>
    <mergeCell ref="EK4:EO4"/>
    <mergeCell ref="EU4:EY4"/>
    <mergeCell ref="DL4:DP4"/>
    <mergeCell ref="DQ4:DU4"/>
    <mergeCell ref="BN4:BR4"/>
    <mergeCell ref="BS4:BW4"/>
    <mergeCell ref="BX4:CB4"/>
    <mergeCell ref="CC4:CG4"/>
    <mergeCell ref="CH4:CL4"/>
    <mergeCell ref="CM4:CQ4"/>
    <mergeCell ref="D1:E1"/>
    <mergeCell ref="D5:E6"/>
    <mergeCell ref="A4:E4"/>
    <mergeCell ref="BI4:BM4"/>
    <mergeCell ref="F4:J4"/>
    <mergeCell ref="K4:O4"/>
    <mergeCell ref="P4:T4"/>
    <mergeCell ref="U4:Y4"/>
    <mergeCell ref="Z4:AD4"/>
    <mergeCell ref="AE4:AI4"/>
    <mergeCell ref="A12:A22"/>
    <mergeCell ref="BD4:BH4"/>
    <mergeCell ref="AY4:BC4"/>
    <mergeCell ref="AE2:AI2"/>
    <mergeCell ref="A3:E3"/>
    <mergeCell ref="AJ4:AN4"/>
    <mergeCell ref="AO4:AS4"/>
    <mergeCell ref="AT4:AX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7">
      <selection activeCell="H46" sqref="H46:H47"/>
    </sheetView>
  </sheetViews>
  <sheetFormatPr defaultColWidth="9.00390625" defaultRowHeight="12.75"/>
  <cols>
    <col min="1" max="1" width="22.875" style="0" customWidth="1"/>
    <col min="2" max="2" width="5.625" style="0" customWidth="1"/>
    <col min="3" max="4" width="7.125" style="0" customWidth="1"/>
    <col min="5" max="5" width="8.125" style="0" customWidth="1"/>
    <col min="6" max="7" width="7.00390625" style="0" bestFit="1" customWidth="1"/>
    <col min="8" max="8" width="7.625" style="0" customWidth="1"/>
    <col min="9" max="9" width="7.125" style="0" customWidth="1"/>
    <col min="10" max="10" width="7.00390625" style="0" bestFit="1" customWidth="1"/>
  </cols>
  <sheetData>
    <row r="1" spans="8:10" ht="15.75">
      <c r="H1" s="55" t="s">
        <v>20</v>
      </c>
      <c r="I1" s="55"/>
      <c r="J1" s="55"/>
    </row>
    <row r="2" spans="1:10" ht="15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5.75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4" t="s">
        <v>76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16.5" thickBo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2.75" customHeight="1">
      <c r="A7" s="7" t="s">
        <v>23</v>
      </c>
      <c r="B7" s="8" t="s">
        <v>24</v>
      </c>
      <c r="C7" s="56" t="s">
        <v>25</v>
      </c>
      <c r="D7" s="68"/>
      <c r="E7" s="8" t="s">
        <v>26</v>
      </c>
      <c r="F7" s="56" t="s">
        <v>27</v>
      </c>
      <c r="G7" s="67"/>
      <c r="H7" s="68"/>
      <c r="I7" s="56" t="s">
        <v>28</v>
      </c>
      <c r="J7" s="68"/>
    </row>
    <row r="8" spans="1:10" ht="12.75" customHeight="1">
      <c r="A8" s="9" t="s">
        <v>29</v>
      </c>
      <c r="B8" s="10" t="s">
        <v>30</v>
      </c>
      <c r="C8" s="71" t="s">
        <v>31</v>
      </c>
      <c r="D8" s="73"/>
      <c r="E8" s="10" t="s">
        <v>32</v>
      </c>
      <c r="F8" s="71"/>
      <c r="G8" s="72"/>
      <c r="H8" s="73"/>
      <c r="I8" s="71" t="s">
        <v>33</v>
      </c>
      <c r="J8" s="73"/>
    </row>
    <row r="9" spans="1:10" ht="12.75">
      <c r="A9" s="9" t="s">
        <v>34</v>
      </c>
      <c r="B9" s="10" t="s">
        <v>35</v>
      </c>
      <c r="C9" s="77"/>
      <c r="D9" s="78"/>
      <c r="E9" s="4"/>
      <c r="F9" s="71"/>
      <c r="G9" s="72"/>
      <c r="H9" s="73"/>
      <c r="I9" s="77"/>
      <c r="J9" s="78"/>
    </row>
    <row r="10" spans="1:10" ht="12.75" customHeight="1" thickBot="1">
      <c r="A10" s="9" t="s">
        <v>36</v>
      </c>
      <c r="B10" s="10" t="s">
        <v>37</v>
      </c>
      <c r="C10" s="81"/>
      <c r="D10" s="70"/>
      <c r="E10" s="2"/>
      <c r="F10" s="74"/>
      <c r="G10" s="75"/>
      <c r="H10" s="76"/>
      <c r="I10" s="81"/>
      <c r="J10" s="70"/>
    </row>
    <row r="11" spans="1:10" ht="12.75">
      <c r="A11" s="9" t="s">
        <v>38</v>
      </c>
      <c r="B11" s="4"/>
      <c r="C11" s="69" t="s">
        <v>62</v>
      </c>
      <c r="D11" s="69" t="s">
        <v>66</v>
      </c>
      <c r="E11" s="69" t="s">
        <v>67</v>
      </c>
      <c r="F11" s="10" t="s">
        <v>39</v>
      </c>
      <c r="G11" s="10" t="s">
        <v>39</v>
      </c>
      <c r="H11" s="10" t="s">
        <v>39</v>
      </c>
      <c r="I11" s="10" t="s">
        <v>40</v>
      </c>
      <c r="J11" s="10" t="s">
        <v>41</v>
      </c>
    </row>
    <row r="12" spans="1:10" ht="12.75">
      <c r="A12" s="3"/>
      <c r="B12" s="4"/>
      <c r="C12" s="79"/>
      <c r="D12" s="79"/>
      <c r="E12" s="79"/>
      <c r="F12" s="10">
        <v>2017</v>
      </c>
      <c r="G12" s="10">
        <v>2018</v>
      </c>
      <c r="H12" s="10">
        <v>2019</v>
      </c>
      <c r="I12" s="10" t="s">
        <v>42</v>
      </c>
      <c r="J12" s="10" t="s">
        <v>43</v>
      </c>
    </row>
    <row r="13" spans="1:10" ht="12.75">
      <c r="A13" s="3"/>
      <c r="B13" s="4"/>
      <c r="C13" s="79"/>
      <c r="D13" s="79"/>
      <c r="E13" s="79"/>
      <c r="F13" s="10" t="s">
        <v>61</v>
      </c>
      <c r="G13" s="10" t="s">
        <v>61</v>
      </c>
      <c r="H13" s="10" t="s">
        <v>61</v>
      </c>
      <c r="I13" s="4"/>
      <c r="J13" s="10" t="s">
        <v>44</v>
      </c>
    </row>
    <row r="14" spans="1:10" ht="13.5" thickBot="1">
      <c r="A14" s="5"/>
      <c r="B14" s="2"/>
      <c r="C14" s="80"/>
      <c r="D14" s="80"/>
      <c r="E14" s="80"/>
      <c r="F14" s="16"/>
      <c r="G14" s="16"/>
      <c r="H14" s="16"/>
      <c r="I14" s="2"/>
      <c r="J14" s="2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4.75" customHeight="1" thickBot="1">
      <c r="A16" s="62" t="s">
        <v>51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27" customHeight="1" thickBot="1">
      <c r="A17" s="62" t="s">
        <v>101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0" ht="24.75" customHeight="1" thickBot="1">
      <c r="A18" s="62" t="s">
        <v>68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79.5" thickBot="1">
      <c r="A19" s="21" t="s">
        <v>98</v>
      </c>
      <c r="B19" s="23" t="s">
        <v>57</v>
      </c>
      <c r="C19" s="31">
        <f aca="true" t="shared" si="0" ref="C19:H19">C20</f>
        <v>35</v>
      </c>
      <c r="D19" s="31">
        <v>31.642</v>
      </c>
      <c r="E19" s="31">
        <v>35</v>
      </c>
      <c r="F19" s="31">
        <f t="shared" si="0"/>
        <v>35</v>
      </c>
      <c r="G19" s="31">
        <v>35</v>
      </c>
      <c r="H19" s="31">
        <f t="shared" si="0"/>
        <v>0</v>
      </c>
      <c r="I19" s="31">
        <f>G19</f>
        <v>35</v>
      </c>
      <c r="J19" s="32">
        <v>2018</v>
      </c>
    </row>
    <row r="20" spans="1:10" ht="23.25" thickBot="1">
      <c r="A20" s="13" t="s">
        <v>45</v>
      </c>
      <c r="B20" s="11" t="s">
        <v>57</v>
      </c>
      <c r="C20" s="25">
        <v>35</v>
      </c>
      <c r="D20" s="25">
        <f>D19</f>
        <v>31.642</v>
      </c>
      <c r="E20" s="25">
        <v>35</v>
      </c>
      <c r="F20" s="25">
        <v>35</v>
      </c>
      <c r="G20" s="25">
        <v>35</v>
      </c>
      <c r="H20" s="25">
        <v>0</v>
      </c>
      <c r="I20" s="25"/>
      <c r="J20" s="25"/>
    </row>
    <row r="21" spans="1:10" ht="26.25" customHeight="1" thickBot="1">
      <c r="A21" s="62" t="s">
        <v>69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0" ht="35.25" customHeight="1" thickBot="1">
      <c r="A22" s="13" t="s">
        <v>70</v>
      </c>
      <c r="B22" s="11" t="s">
        <v>57</v>
      </c>
      <c r="C22" s="25">
        <f>C23</f>
        <v>12</v>
      </c>
      <c r="D22" s="25">
        <v>8.249</v>
      </c>
      <c r="E22" s="25">
        <v>0</v>
      </c>
      <c r="F22" s="25">
        <v>0</v>
      </c>
      <c r="G22" s="25">
        <v>0</v>
      </c>
      <c r="H22" s="25">
        <v>0</v>
      </c>
      <c r="I22" s="25">
        <f>D22</f>
        <v>8.249</v>
      </c>
      <c r="J22" s="27">
        <v>2015</v>
      </c>
    </row>
    <row r="23" spans="1:10" ht="23.25" thickBot="1">
      <c r="A23" s="13" t="s">
        <v>45</v>
      </c>
      <c r="B23" s="11" t="s">
        <v>57</v>
      </c>
      <c r="C23" s="25">
        <v>12</v>
      </c>
      <c r="D23" s="25">
        <f>D22</f>
        <v>8.249</v>
      </c>
      <c r="E23" s="25">
        <v>0</v>
      </c>
      <c r="F23" s="25">
        <v>0</v>
      </c>
      <c r="G23" s="25">
        <v>0</v>
      </c>
      <c r="H23" s="25">
        <v>0</v>
      </c>
      <c r="I23" s="1"/>
      <c r="J23" s="1"/>
    </row>
    <row r="24" spans="1:10" s="41" customFormat="1" ht="37.5" customHeight="1" thickBot="1">
      <c r="A24" s="62" t="s">
        <v>73</v>
      </c>
      <c r="B24" s="63"/>
      <c r="C24" s="63"/>
      <c r="D24" s="63"/>
      <c r="E24" s="63"/>
      <c r="F24" s="63"/>
      <c r="G24" s="63"/>
      <c r="H24" s="63"/>
      <c r="I24" s="63"/>
      <c r="J24" s="64"/>
    </row>
    <row r="25" spans="1:10" ht="57" thickBot="1">
      <c r="A25" s="13" t="s">
        <v>64</v>
      </c>
      <c r="B25" s="11" t="s">
        <v>57</v>
      </c>
      <c r="C25" s="25">
        <v>35.265</v>
      </c>
      <c r="D25" s="25">
        <f>44.56</f>
        <v>44.56</v>
      </c>
      <c r="E25" s="25">
        <v>3.311</v>
      </c>
      <c r="F25" s="25">
        <v>0</v>
      </c>
      <c r="G25" s="25">
        <v>0</v>
      </c>
      <c r="H25" s="25">
        <v>0</v>
      </c>
      <c r="I25" s="25">
        <f>E25</f>
        <v>3.311</v>
      </c>
      <c r="J25" s="27">
        <v>2016</v>
      </c>
    </row>
    <row r="26" spans="1:10" ht="57" thickBot="1">
      <c r="A26" s="13" t="s">
        <v>65</v>
      </c>
      <c r="B26" s="11" t="s">
        <v>57</v>
      </c>
      <c r="C26" s="25">
        <v>65.916</v>
      </c>
      <c r="D26" s="25">
        <v>66.003</v>
      </c>
      <c r="E26" s="25">
        <f>60/1000</f>
        <v>0.06</v>
      </c>
      <c r="F26" s="25">
        <v>0</v>
      </c>
      <c r="G26" s="25">
        <v>0</v>
      </c>
      <c r="H26" s="25">
        <v>0</v>
      </c>
      <c r="I26" s="25">
        <f>E26</f>
        <v>0.06</v>
      </c>
      <c r="J26" s="27">
        <v>2016</v>
      </c>
    </row>
    <row r="27" spans="1:10" ht="23.25" thickBot="1">
      <c r="A27" s="13" t="s">
        <v>45</v>
      </c>
      <c r="B27" s="11" t="s">
        <v>57</v>
      </c>
      <c r="C27" s="25">
        <f aca="true" t="shared" si="1" ref="C27:H27">C25+C26</f>
        <v>101.181</v>
      </c>
      <c r="D27" s="25">
        <f>D25+D26</f>
        <v>110.563</v>
      </c>
      <c r="E27" s="25">
        <f t="shared" si="1"/>
        <v>3.371</v>
      </c>
      <c r="F27" s="25">
        <f t="shared" si="1"/>
        <v>0</v>
      </c>
      <c r="G27" s="25">
        <f t="shared" si="1"/>
        <v>0</v>
      </c>
      <c r="H27" s="25">
        <f t="shared" si="1"/>
        <v>0</v>
      </c>
      <c r="I27" s="26"/>
      <c r="J27" s="1"/>
    </row>
    <row r="28" spans="1:10" ht="36" customHeight="1" thickBot="1">
      <c r="A28" s="62" t="s">
        <v>74</v>
      </c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45.75" thickBot="1">
      <c r="A29" s="13" t="s">
        <v>81</v>
      </c>
      <c r="B29" s="11" t="s">
        <v>57</v>
      </c>
      <c r="C29" s="25">
        <v>40.664</v>
      </c>
      <c r="D29" s="25">
        <v>25.925</v>
      </c>
      <c r="E29" s="25">
        <v>0</v>
      </c>
      <c r="F29" s="25">
        <v>0</v>
      </c>
      <c r="G29" s="25">
        <v>0</v>
      </c>
      <c r="H29" s="25">
        <v>0</v>
      </c>
      <c r="I29" s="25">
        <f>D29</f>
        <v>25.925</v>
      </c>
      <c r="J29" s="27">
        <v>2015</v>
      </c>
    </row>
    <row r="30" spans="1:10" ht="57" thickBot="1">
      <c r="A30" s="46" t="s">
        <v>82</v>
      </c>
      <c r="B30" s="29" t="s">
        <v>57</v>
      </c>
      <c r="C30" s="47">
        <v>74.2</v>
      </c>
      <c r="D30" s="47">
        <v>47.834</v>
      </c>
      <c r="E30" s="47">
        <v>66.325</v>
      </c>
      <c r="F30" s="49">
        <f>71.36+163.5298+11.053</f>
        <v>245.94279999999998</v>
      </c>
      <c r="G30" s="47">
        <v>0</v>
      </c>
      <c r="H30" s="47">
        <v>0</v>
      </c>
      <c r="I30" s="47">
        <f>F30</f>
        <v>245.94279999999998</v>
      </c>
      <c r="J30" s="48">
        <v>2017</v>
      </c>
    </row>
    <row r="31" spans="1:10" ht="57" thickBot="1">
      <c r="A31" s="13" t="s">
        <v>83</v>
      </c>
      <c r="B31" s="11" t="s">
        <v>57</v>
      </c>
      <c r="C31" s="25">
        <v>16.094</v>
      </c>
      <c r="D31" s="25">
        <f>390/1000</f>
        <v>0.39</v>
      </c>
      <c r="E31" s="25">
        <v>0</v>
      </c>
      <c r="F31" s="25">
        <v>22.4</v>
      </c>
      <c r="G31" s="25">
        <v>79.9525</v>
      </c>
      <c r="H31" s="31">
        <v>300.2577</v>
      </c>
      <c r="I31" s="25">
        <f>H31</f>
        <v>300.2577</v>
      </c>
      <c r="J31" s="27">
        <v>2019</v>
      </c>
    </row>
    <row r="32" spans="1:10" ht="23.25" thickBot="1">
      <c r="A32" s="13" t="s">
        <v>45</v>
      </c>
      <c r="B32" s="11" t="s">
        <v>57</v>
      </c>
      <c r="C32" s="25">
        <f aca="true" t="shared" si="2" ref="C32:H32">C29+C30+C31</f>
        <v>130.958</v>
      </c>
      <c r="D32" s="25">
        <f t="shared" si="2"/>
        <v>74.149</v>
      </c>
      <c r="E32" s="25">
        <f t="shared" si="2"/>
        <v>66.325</v>
      </c>
      <c r="F32" s="25">
        <f t="shared" si="2"/>
        <v>268.34279999999995</v>
      </c>
      <c r="G32" s="25">
        <f t="shared" si="2"/>
        <v>79.9525</v>
      </c>
      <c r="H32" s="25">
        <f t="shared" si="2"/>
        <v>300.2577</v>
      </c>
      <c r="I32" s="25"/>
      <c r="J32" s="27"/>
    </row>
    <row r="33" spans="1:10" ht="48" customHeight="1" thickBot="1">
      <c r="A33" s="62" t="s">
        <v>71</v>
      </c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34.5" thickBot="1">
      <c r="A34" s="13" t="s">
        <v>72</v>
      </c>
      <c r="B34" s="11"/>
      <c r="C34" s="25">
        <v>1.793113</v>
      </c>
      <c r="D34" s="25">
        <v>1.793113</v>
      </c>
      <c r="E34" s="25">
        <f>3.5+5.4</f>
        <v>8.9</v>
      </c>
      <c r="F34" s="25">
        <f>32.382973*2</f>
        <v>64.765946</v>
      </c>
      <c r="G34" s="31">
        <f>217.494667*2</f>
        <v>434.989334</v>
      </c>
      <c r="H34" s="25">
        <v>0</v>
      </c>
      <c r="I34" s="25">
        <f>G34</f>
        <v>434.989334</v>
      </c>
      <c r="J34" s="27">
        <v>2018</v>
      </c>
    </row>
    <row r="35" spans="1:10" ht="23.25" thickBot="1">
      <c r="A35" s="13" t="s">
        <v>45</v>
      </c>
      <c r="B35" s="11" t="s">
        <v>57</v>
      </c>
      <c r="C35" s="25">
        <f aca="true" t="shared" si="3" ref="C35:H35">C34</f>
        <v>1.793113</v>
      </c>
      <c r="D35" s="25">
        <f t="shared" si="3"/>
        <v>1.793113</v>
      </c>
      <c r="E35" s="25">
        <f t="shared" si="3"/>
        <v>8.9</v>
      </c>
      <c r="F35" s="25">
        <f t="shared" si="3"/>
        <v>64.765946</v>
      </c>
      <c r="G35" s="25">
        <f t="shared" si="3"/>
        <v>434.989334</v>
      </c>
      <c r="H35" s="25">
        <f t="shared" si="3"/>
        <v>0</v>
      </c>
      <c r="I35" s="25"/>
      <c r="J35" s="27"/>
    </row>
    <row r="36" spans="1:10" ht="36.75" customHeight="1" thickBot="1">
      <c r="A36" s="62" t="s">
        <v>89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102" thickBot="1">
      <c r="A37" s="13" t="s">
        <v>88</v>
      </c>
      <c r="B37" s="11"/>
      <c r="C37" s="25">
        <v>30</v>
      </c>
      <c r="D37" s="25">
        <v>30</v>
      </c>
      <c r="E37" s="25">
        <v>35.603</v>
      </c>
      <c r="F37" s="25">
        <v>0</v>
      </c>
      <c r="G37" s="25">
        <v>0</v>
      </c>
      <c r="H37" s="25">
        <v>0</v>
      </c>
      <c r="I37" s="25">
        <f>E37</f>
        <v>35.603</v>
      </c>
      <c r="J37" s="27">
        <v>2016</v>
      </c>
    </row>
    <row r="38" spans="1:10" ht="23.25" thickBot="1">
      <c r="A38" s="13" t="s">
        <v>45</v>
      </c>
      <c r="B38" s="11" t="s">
        <v>57</v>
      </c>
      <c r="C38" s="25">
        <f aca="true" t="shared" si="4" ref="C38:H38">C37</f>
        <v>30</v>
      </c>
      <c r="D38" s="25">
        <f t="shared" si="4"/>
        <v>30</v>
      </c>
      <c r="E38" s="25">
        <f t="shared" si="4"/>
        <v>35.603</v>
      </c>
      <c r="F38" s="25">
        <f t="shared" si="4"/>
        <v>0</v>
      </c>
      <c r="G38" s="25">
        <f t="shared" si="4"/>
        <v>0</v>
      </c>
      <c r="H38" s="25">
        <f t="shared" si="4"/>
        <v>0</v>
      </c>
      <c r="I38" s="25"/>
      <c r="J38" s="27"/>
    </row>
    <row r="39" spans="1:10" ht="27.75" customHeight="1" thickBot="1">
      <c r="A39" s="62" t="s">
        <v>80</v>
      </c>
      <c r="B39" s="63"/>
      <c r="C39" s="63"/>
      <c r="D39" s="63"/>
      <c r="E39" s="63"/>
      <c r="F39" s="63"/>
      <c r="G39" s="63"/>
      <c r="H39" s="63"/>
      <c r="I39" s="63"/>
      <c r="J39" s="64"/>
    </row>
    <row r="40" spans="1:10" ht="79.5" thickBot="1">
      <c r="A40" s="13" t="s">
        <v>84</v>
      </c>
      <c r="B40" s="11"/>
      <c r="C40" s="25">
        <v>100.91752</v>
      </c>
      <c r="D40" s="25">
        <v>100.91752</v>
      </c>
      <c r="E40" s="25">
        <v>89.13047</v>
      </c>
      <c r="F40" s="25">
        <v>0</v>
      </c>
      <c r="G40" s="25">
        <v>0</v>
      </c>
      <c r="H40" s="25">
        <v>0</v>
      </c>
      <c r="I40" s="25">
        <f>E40</f>
        <v>89.13047</v>
      </c>
      <c r="J40" s="27">
        <v>2016</v>
      </c>
    </row>
    <row r="41" spans="1:10" ht="79.5" thickBot="1">
      <c r="A41" s="13" t="s">
        <v>85</v>
      </c>
      <c r="B41" s="11"/>
      <c r="C41" s="25">
        <v>66.74972</v>
      </c>
      <c r="D41" s="25">
        <v>66.74972</v>
      </c>
      <c r="E41" s="25">
        <v>3.945</v>
      </c>
      <c r="F41" s="25">
        <v>0</v>
      </c>
      <c r="G41" s="25">
        <v>0</v>
      </c>
      <c r="H41" s="25">
        <v>0</v>
      </c>
      <c r="I41" s="25">
        <f>E41</f>
        <v>3.945</v>
      </c>
      <c r="J41" s="27">
        <v>2016</v>
      </c>
    </row>
    <row r="42" spans="1:10" ht="79.5" thickBot="1">
      <c r="A42" s="46" t="s">
        <v>86</v>
      </c>
      <c r="B42" s="29"/>
      <c r="C42" s="47">
        <v>1.62096</v>
      </c>
      <c r="D42" s="47">
        <v>1.62096</v>
      </c>
      <c r="E42" s="47">
        <v>10.29409</v>
      </c>
      <c r="F42" s="47">
        <v>0</v>
      </c>
      <c r="G42" s="47">
        <v>0</v>
      </c>
      <c r="H42" s="47">
        <v>0</v>
      </c>
      <c r="I42" s="47">
        <f>E42</f>
        <v>10.29409</v>
      </c>
      <c r="J42" s="48">
        <v>2016</v>
      </c>
    </row>
    <row r="43" spans="1:10" ht="129" customHeight="1" thickBot="1">
      <c r="A43" s="46" t="s">
        <v>99</v>
      </c>
      <c r="B43" s="29"/>
      <c r="C43" s="47">
        <v>2.17203</v>
      </c>
      <c r="D43" s="47">
        <v>2.17203</v>
      </c>
      <c r="E43" s="47">
        <v>2.75188</v>
      </c>
      <c r="F43" s="47">
        <v>0</v>
      </c>
      <c r="G43" s="47">
        <v>0</v>
      </c>
      <c r="H43" s="47">
        <v>0</v>
      </c>
      <c r="I43" s="47">
        <f>E43</f>
        <v>2.75188</v>
      </c>
      <c r="J43" s="48">
        <v>2016</v>
      </c>
    </row>
    <row r="44" spans="1:10" ht="57" thickBot="1">
      <c r="A44" s="13" t="s">
        <v>87</v>
      </c>
      <c r="B44" s="11"/>
      <c r="C44" s="25">
        <v>2.74264</v>
      </c>
      <c r="D44" s="25">
        <v>2.74264</v>
      </c>
      <c r="E44" s="25">
        <v>1.90554</v>
      </c>
      <c r="F44" s="25">
        <v>0</v>
      </c>
      <c r="G44" s="25">
        <v>0</v>
      </c>
      <c r="H44" s="25">
        <v>0</v>
      </c>
      <c r="I44" s="25">
        <f>E44</f>
        <v>1.90554</v>
      </c>
      <c r="J44" s="27">
        <v>2016</v>
      </c>
    </row>
    <row r="45" spans="1:10" ht="23.25" thickBot="1">
      <c r="A45" s="14" t="s">
        <v>45</v>
      </c>
      <c r="B45" s="11" t="s">
        <v>57</v>
      </c>
      <c r="C45" s="25">
        <f aca="true" t="shared" si="5" ref="C45:H45">SUM(C40:C44)</f>
        <v>174.20287</v>
      </c>
      <c r="D45" s="25">
        <f t="shared" si="5"/>
        <v>174.20287</v>
      </c>
      <c r="E45" s="25">
        <f t="shared" si="5"/>
        <v>108.02698</v>
      </c>
      <c r="F45" s="25">
        <f t="shared" si="5"/>
        <v>0</v>
      </c>
      <c r="G45" s="25">
        <f t="shared" si="5"/>
        <v>0</v>
      </c>
      <c r="H45" s="25">
        <f t="shared" si="5"/>
        <v>0</v>
      </c>
      <c r="I45" s="25"/>
      <c r="J45" s="27"/>
    </row>
    <row r="46" spans="1:10" ht="12.75">
      <c r="A46" s="30" t="s">
        <v>63</v>
      </c>
      <c r="B46" s="68" t="s">
        <v>57</v>
      </c>
      <c r="C46" s="60">
        <f aca="true" t="shared" si="6" ref="C46:H46">C32+C27+C23+C20+C35+C38+C45</f>
        <v>485.13498300000003</v>
      </c>
      <c r="D46" s="60">
        <f t="shared" si="6"/>
        <v>430.598983</v>
      </c>
      <c r="E46" s="60">
        <f t="shared" si="6"/>
        <v>257.22598</v>
      </c>
      <c r="F46" s="60">
        <f t="shared" si="6"/>
        <v>368.10874599999994</v>
      </c>
      <c r="G46" s="60">
        <f t="shared" si="6"/>
        <v>549.941834</v>
      </c>
      <c r="H46" s="60">
        <f t="shared" si="6"/>
        <v>300.2577</v>
      </c>
      <c r="I46" s="69"/>
      <c r="J46" s="69"/>
    </row>
    <row r="47" spans="1:10" ht="13.5" thickBot="1">
      <c r="A47" s="13" t="s">
        <v>46</v>
      </c>
      <c r="B47" s="70"/>
      <c r="C47" s="61"/>
      <c r="D47" s="61"/>
      <c r="E47" s="61"/>
      <c r="F47" s="61"/>
      <c r="G47" s="61"/>
      <c r="H47" s="61"/>
      <c r="I47" s="61"/>
      <c r="J47" s="61"/>
    </row>
  </sheetData>
  <sheetProtection/>
  <mergeCells count="39">
    <mergeCell ref="C11:C14"/>
    <mergeCell ref="A16:J16"/>
    <mergeCell ref="D11:D14"/>
    <mergeCell ref="A5:J5"/>
    <mergeCell ref="I7:J7"/>
    <mergeCell ref="I10:J10"/>
    <mergeCell ref="I8:J8"/>
    <mergeCell ref="C10:D10"/>
    <mergeCell ref="I9:J9"/>
    <mergeCell ref="E11:E14"/>
    <mergeCell ref="F9:H9"/>
    <mergeCell ref="F10:H10"/>
    <mergeCell ref="C9:D9"/>
    <mergeCell ref="F8:H8"/>
    <mergeCell ref="H1:J1"/>
    <mergeCell ref="A2:J2"/>
    <mergeCell ref="C7:D7"/>
    <mergeCell ref="C8:D8"/>
    <mergeCell ref="A3:J3"/>
    <mergeCell ref="A6:J6"/>
    <mergeCell ref="F7:H7"/>
    <mergeCell ref="A4:J4"/>
    <mergeCell ref="G46:G47"/>
    <mergeCell ref="H46:H47"/>
    <mergeCell ref="I46:I47"/>
    <mergeCell ref="B46:B47"/>
    <mergeCell ref="C46:C47"/>
    <mergeCell ref="D46:D47"/>
    <mergeCell ref="E46:E47"/>
    <mergeCell ref="J46:J47"/>
    <mergeCell ref="F46:F47"/>
    <mergeCell ref="A39:J39"/>
    <mergeCell ref="A36:J36"/>
    <mergeCell ref="A17:J17"/>
    <mergeCell ref="A18:J18"/>
    <mergeCell ref="A21:J21"/>
    <mergeCell ref="A24:J24"/>
    <mergeCell ref="A28:J28"/>
    <mergeCell ref="A33:J3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="85" zoomScaleNormal="85" zoomScalePageLayoutView="0" workbookViewId="0" topLeftCell="A1">
      <selection activeCell="A30" sqref="A30"/>
    </sheetView>
  </sheetViews>
  <sheetFormatPr defaultColWidth="9.00390625" defaultRowHeight="12.75"/>
  <cols>
    <col min="1" max="1" width="26.625" style="0" customWidth="1"/>
    <col min="2" max="3" width="6.00390625" style="0" bestFit="1" customWidth="1"/>
    <col min="4" max="4" width="6.00390625" style="0" customWidth="1"/>
    <col min="5" max="5" width="7.00390625" style="0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55" t="s">
        <v>48</v>
      </c>
      <c r="I1" s="55"/>
      <c r="J1" s="55"/>
    </row>
    <row r="2" spans="1:256" s="6" customFormat="1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10" ht="15.75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5.75">
      <c r="A4" s="54" t="s">
        <v>75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5.75">
      <c r="A5" s="54" t="s">
        <v>76</v>
      </c>
      <c r="B5" s="54"/>
      <c r="C5" s="54"/>
      <c r="D5" s="54"/>
      <c r="E5" s="54"/>
      <c r="F5" s="54"/>
      <c r="G5" s="54"/>
      <c r="H5" s="54"/>
      <c r="I5" s="54"/>
      <c r="J5" s="54"/>
    </row>
    <row r="6" spans="1:256" ht="16.5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10" ht="12.75" customHeight="1">
      <c r="A7" s="7" t="s">
        <v>23</v>
      </c>
      <c r="B7" s="8" t="s">
        <v>24</v>
      </c>
      <c r="C7" s="56" t="s">
        <v>25</v>
      </c>
      <c r="D7" s="68"/>
      <c r="E7" s="8" t="s">
        <v>26</v>
      </c>
      <c r="F7" s="56" t="s">
        <v>27</v>
      </c>
      <c r="G7" s="86"/>
      <c r="H7" s="57"/>
      <c r="I7" s="56" t="s">
        <v>28</v>
      </c>
      <c r="J7" s="68"/>
    </row>
    <row r="8" spans="1:10" ht="12.75">
      <c r="A8" s="9" t="s">
        <v>29</v>
      </c>
      <c r="B8" s="10" t="s">
        <v>30</v>
      </c>
      <c r="C8" s="71" t="s">
        <v>31</v>
      </c>
      <c r="D8" s="73"/>
      <c r="E8" s="10" t="s">
        <v>32</v>
      </c>
      <c r="F8" s="87"/>
      <c r="G8" s="88"/>
      <c r="H8" s="89"/>
      <c r="I8" s="71" t="s">
        <v>33</v>
      </c>
      <c r="J8" s="73"/>
    </row>
    <row r="9" spans="1:10" ht="12.75">
      <c r="A9" s="9" t="s">
        <v>49</v>
      </c>
      <c r="B9" s="10" t="s">
        <v>35</v>
      </c>
      <c r="C9" s="82"/>
      <c r="D9" s="83"/>
      <c r="E9" s="15"/>
      <c r="F9" s="87"/>
      <c r="G9" s="88"/>
      <c r="H9" s="89"/>
      <c r="I9" s="82"/>
      <c r="J9" s="83"/>
    </row>
    <row r="10" spans="1:10" ht="13.5" thickBot="1">
      <c r="A10" s="9" t="s">
        <v>36</v>
      </c>
      <c r="B10" s="10" t="s">
        <v>37</v>
      </c>
      <c r="C10" s="84"/>
      <c r="D10" s="85"/>
      <c r="E10" s="16"/>
      <c r="F10" s="58"/>
      <c r="G10" s="90"/>
      <c r="H10" s="59"/>
      <c r="I10" s="84"/>
      <c r="J10" s="85"/>
    </row>
    <row r="11" spans="1:10" ht="12.75" customHeight="1">
      <c r="A11" s="9" t="s">
        <v>50</v>
      </c>
      <c r="B11" s="15"/>
      <c r="C11" s="69" t="s">
        <v>62</v>
      </c>
      <c r="D11" s="69" t="s">
        <v>66</v>
      </c>
      <c r="E11" s="69" t="s">
        <v>67</v>
      </c>
      <c r="F11" s="10" t="s">
        <v>39</v>
      </c>
      <c r="G11" s="10" t="s">
        <v>39</v>
      </c>
      <c r="H11" s="10" t="s">
        <v>39</v>
      </c>
      <c r="I11" s="10" t="s">
        <v>40</v>
      </c>
      <c r="J11" s="10" t="s">
        <v>41</v>
      </c>
    </row>
    <row r="12" spans="1:10" ht="12.75">
      <c r="A12" s="17"/>
      <c r="B12" s="15"/>
      <c r="C12" s="79"/>
      <c r="D12" s="79"/>
      <c r="E12" s="79"/>
      <c r="F12" s="10">
        <v>2017</v>
      </c>
      <c r="G12" s="10">
        <v>2018</v>
      </c>
      <c r="H12" s="10">
        <v>2019</v>
      </c>
      <c r="I12" s="10" t="s">
        <v>42</v>
      </c>
      <c r="J12" s="10" t="s">
        <v>43</v>
      </c>
    </row>
    <row r="13" spans="1:10" ht="12.75">
      <c r="A13" s="17"/>
      <c r="B13" s="15"/>
      <c r="C13" s="79"/>
      <c r="D13" s="79"/>
      <c r="E13" s="79"/>
      <c r="F13" s="10" t="s">
        <v>61</v>
      </c>
      <c r="G13" s="10" t="s">
        <v>61</v>
      </c>
      <c r="H13" s="10" t="s">
        <v>61</v>
      </c>
      <c r="I13" s="15"/>
      <c r="J13" s="10" t="s">
        <v>44</v>
      </c>
    </row>
    <row r="14" spans="1:10" ht="13.5" thickBot="1">
      <c r="A14" s="18"/>
      <c r="B14" s="16"/>
      <c r="C14" s="80"/>
      <c r="D14" s="80"/>
      <c r="E14" s="80"/>
      <c r="F14" s="16"/>
      <c r="G14" s="16"/>
      <c r="H14" s="16"/>
      <c r="I14" s="16"/>
      <c r="J14" s="16"/>
    </row>
    <row r="15" spans="1:10" ht="13.5" thickBot="1">
      <c r="A15" s="12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</row>
    <row r="16" spans="1:10" ht="26.25" customHeight="1" thickBot="1">
      <c r="A16" s="62" t="s">
        <v>51</v>
      </c>
      <c r="B16" s="65"/>
      <c r="C16" s="65"/>
      <c r="D16" s="65"/>
      <c r="E16" s="65"/>
      <c r="F16" s="65"/>
      <c r="G16" s="65"/>
      <c r="H16" s="65"/>
      <c r="I16" s="65"/>
      <c r="J16" s="66"/>
    </row>
    <row r="17" spans="1:10" ht="24" customHeight="1" thickBot="1">
      <c r="A17" s="62" t="s">
        <v>78</v>
      </c>
      <c r="B17" s="65"/>
      <c r="C17" s="65"/>
      <c r="D17" s="65"/>
      <c r="E17" s="65"/>
      <c r="F17" s="65"/>
      <c r="G17" s="65"/>
      <c r="H17" s="65"/>
      <c r="I17" s="65"/>
      <c r="J17" s="66"/>
    </row>
    <row r="18" spans="1:10" ht="25.5" customHeight="1" thickBot="1">
      <c r="A18" s="62" t="s">
        <v>60</v>
      </c>
      <c r="B18" s="65"/>
      <c r="C18" s="65"/>
      <c r="D18" s="65"/>
      <c r="E18" s="65"/>
      <c r="F18" s="65"/>
      <c r="G18" s="65"/>
      <c r="H18" s="65"/>
      <c r="I18" s="65"/>
      <c r="J18" s="66"/>
    </row>
    <row r="19" spans="1:11" ht="57" thickBot="1">
      <c r="A19" s="34" t="s">
        <v>52</v>
      </c>
      <c r="B19" s="23" t="s">
        <v>57</v>
      </c>
      <c r="C19" s="24">
        <f>596.406151*2.5%</f>
        <v>14.910153775000001</v>
      </c>
      <c r="D19" s="24">
        <v>9.6</v>
      </c>
      <c r="E19" s="24">
        <v>13</v>
      </c>
      <c r="F19" s="24">
        <v>15</v>
      </c>
      <c r="G19" s="24">
        <v>18</v>
      </c>
      <c r="H19" s="35">
        <v>20</v>
      </c>
      <c r="I19" s="24">
        <f>H19</f>
        <v>20</v>
      </c>
      <c r="J19" s="23">
        <v>2018</v>
      </c>
      <c r="K19" s="33"/>
    </row>
    <row r="20" spans="1:10" ht="13.5" thickBot="1">
      <c r="A20" s="21" t="s">
        <v>45</v>
      </c>
      <c r="B20" s="23" t="s">
        <v>58</v>
      </c>
      <c r="C20" s="23" t="s">
        <v>58</v>
      </c>
      <c r="D20" s="23" t="s">
        <v>58</v>
      </c>
      <c r="E20" s="23" t="s">
        <v>58</v>
      </c>
      <c r="F20" s="23" t="s">
        <v>58</v>
      </c>
      <c r="G20" s="23" t="s">
        <v>58</v>
      </c>
      <c r="H20" s="23" t="s">
        <v>58</v>
      </c>
      <c r="I20" s="23"/>
      <c r="J20" s="23"/>
    </row>
    <row r="21" spans="1:10" ht="12.75">
      <c r="A21" s="20" t="s">
        <v>53</v>
      </c>
      <c r="B21" s="91" t="s">
        <v>58</v>
      </c>
      <c r="C21" s="91" t="s">
        <v>58</v>
      </c>
      <c r="D21" s="91" t="s">
        <v>58</v>
      </c>
      <c r="E21" s="91" t="s">
        <v>58</v>
      </c>
      <c r="F21" s="91" t="s">
        <v>58</v>
      </c>
      <c r="G21" s="91" t="s">
        <v>58</v>
      </c>
      <c r="H21" s="91" t="s">
        <v>58</v>
      </c>
      <c r="I21" s="91"/>
      <c r="J21" s="91"/>
    </row>
    <row r="22" spans="1:10" ht="13.5" thickBot="1">
      <c r="A22" s="21" t="s">
        <v>46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4.75" customHeight="1" thickBot="1">
      <c r="A23" s="62" t="s">
        <v>54</v>
      </c>
      <c r="B23" s="65"/>
      <c r="C23" s="65"/>
      <c r="D23" s="65"/>
      <c r="E23" s="65"/>
      <c r="F23" s="65"/>
      <c r="G23" s="65"/>
      <c r="H23" s="65"/>
      <c r="I23" s="65"/>
      <c r="J23" s="66"/>
    </row>
    <row r="24" spans="1:10" ht="29.25" customHeight="1" thickBot="1">
      <c r="A24" s="62" t="s">
        <v>102</v>
      </c>
      <c r="B24" s="65"/>
      <c r="C24" s="65"/>
      <c r="D24" s="65"/>
      <c r="E24" s="65"/>
      <c r="F24" s="65"/>
      <c r="G24" s="65"/>
      <c r="H24" s="65"/>
      <c r="I24" s="65"/>
      <c r="J24" s="66"/>
    </row>
    <row r="25" spans="1:11" s="41" customFormat="1" ht="68.25" thickBot="1">
      <c r="A25" s="34" t="s">
        <v>96</v>
      </c>
      <c r="B25" s="36" t="s">
        <v>57</v>
      </c>
      <c r="C25" s="45">
        <v>13.83</v>
      </c>
      <c r="D25" s="45">
        <f>6.11818513+45.76069</f>
        <v>51.87887513</v>
      </c>
      <c r="E25" s="45">
        <f>5.4+3.5+20</f>
        <v>28.9</v>
      </c>
      <c r="F25" s="45">
        <v>10</v>
      </c>
      <c r="G25" s="45">
        <v>10</v>
      </c>
      <c r="H25" s="45">
        <v>10</v>
      </c>
      <c r="I25" s="45">
        <f>H25</f>
        <v>10</v>
      </c>
      <c r="J25" s="36">
        <v>2018</v>
      </c>
      <c r="K25" s="42"/>
    </row>
    <row r="26" spans="1:10" ht="23.25" thickBot="1">
      <c r="A26" s="21" t="s">
        <v>45</v>
      </c>
      <c r="B26" s="11" t="s">
        <v>57</v>
      </c>
      <c r="C26" s="24">
        <f>C25</f>
        <v>13.83</v>
      </c>
      <c r="D26" s="24">
        <f aca="true" t="shared" si="0" ref="D26:H27">D25</f>
        <v>51.87887513</v>
      </c>
      <c r="E26" s="24">
        <f t="shared" si="0"/>
        <v>28.9</v>
      </c>
      <c r="F26" s="24">
        <f t="shared" si="0"/>
        <v>10</v>
      </c>
      <c r="G26" s="24">
        <f t="shared" si="0"/>
        <v>10</v>
      </c>
      <c r="H26" s="24">
        <f t="shared" si="0"/>
        <v>10</v>
      </c>
      <c r="I26" s="24"/>
      <c r="J26" s="22"/>
    </row>
    <row r="27" spans="1:10" ht="12.75">
      <c r="A27" s="20" t="s">
        <v>53</v>
      </c>
      <c r="B27" s="91" t="s">
        <v>57</v>
      </c>
      <c r="C27" s="95">
        <f>C26</f>
        <v>13.83</v>
      </c>
      <c r="D27" s="95">
        <f t="shared" si="0"/>
        <v>51.87887513</v>
      </c>
      <c r="E27" s="95">
        <f t="shared" si="0"/>
        <v>28.9</v>
      </c>
      <c r="F27" s="95">
        <f>F26</f>
        <v>10</v>
      </c>
      <c r="G27" s="95">
        <f>G26</f>
        <v>10</v>
      </c>
      <c r="H27" s="95">
        <f>H26</f>
        <v>10</v>
      </c>
      <c r="I27" s="95"/>
      <c r="J27" s="93"/>
    </row>
    <row r="28" spans="1:10" ht="13.5" thickBot="1">
      <c r="A28" s="21" t="s">
        <v>47</v>
      </c>
      <c r="B28" s="92"/>
      <c r="C28" s="92"/>
      <c r="D28" s="92"/>
      <c r="E28" s="92"/>
      <c r="F28" s="92"/>
      <c r="G28" s="92"/>
      <c r="H28" s="92"/>
      <c r="I28" s="92"/>
      <c r="J28" s="94"/>
    </row>
    <row r="29" ht="12.75">
      <c r="A29" s="50" t="s">
        <v>103</v>
      </c>
    </row>
  </sheetData>
  <sheetProtection/>
  <mergeCells count="91">
    <mergeCell ref="I27:I28"/>
    <mergeCell ref="H1:J1"/>
    <mergeCell ref="J21:J22"/>
    <mergeCell ref="F27:F28"/>
    <mergeCell ref="G27:G28"/>
    <mergeCell ref="H27:H28"/>
    <mergeCell ref="A3:J3"/>
    <mergeCell ref="A4:J4"/>
    <mergeCell ref="A5:J5"/>
    <mergeCell ref="F21:F22"/>
    <mergeCell ref="B27:B28"/>
    <mergeCell ref="C11:C14"/>
    <mergeCell ref="D11:D14"/>
    <mergeCell ref="E11:E14"/>
    <mergeCell ref="J27:J28"/>
    <mergeCell ref="C27:C28"/>
    <mergeCell ref="D27:D28"/>
    <mergeCell ref="E27:E28"/>
    <mergeCell ref="G21:G22"/>
    <mergeCell ref="H21:H22"/>
    <mergeCell ref="I21:I22"/>
    <mergeCell ref="B21:B22"/>
    <mergeCell ref="C21:C22"/>
    <mergeCell ref="D21:D22"/>
    <mergeCell ref="E21:E22"/>
    <mergeCell ref="A16:J16"/>
    <mergeCell ref="A17:J17"/>
    <mergeCell ref="A18:J18"/>
    <mergeCell ref="BI6:BR6"/>
    <mergeCell ref="BS6:CB6"/>
    <mergeCell ref="C9:D9"/>
    <mergeCell ref="C10:D10"/>
    <mergeCell ref="F7:H10"/>
    <mergeCell ref="I7:J7"/>
    <mergeCell ref="I8:J8"/>
    <mergeCell ref="I9:J9"/>
    <mergeCell ref="I10:J10"/>
    <mergeCell ref="C7:D7"/>
    <mergeCell ref="A6:J6"/>
    <mergeCell ref="K6:T6"/>
    <mergeCell ref="C8:D8"/>
    <mergeCell ref="U6:AD6"/>
    <mergeCell ref="AE6:AN6"/>
    <mergeCell ref="AO6:AX6"/>
    <mergeCell ref="AY6:BH6"/>
    <mergeCell ref="HC6:HL6"/>
    <mergeCell ref="HM6:HV6"/>
    <mergeCell ref="HW6:IF6"/>
    <mergeCell ref="CC6:CL6"/>
    <mergeCell ref="CM6:CV6"/>
    <mergeCell ref="CW6:DF6"/>
    <mergeCell ref="DG6:DP6"/>
    <mergeCell ref="DQ6:DZ6"/>
    <mergeCell ref="EA6:EJ6"/>
    <mergeCell ref="EK6:ET6"/>
    <mergeCell ref="BS2:CB2"/>
    <mergeCell ref="FE6:FN6"/>
    <mergeCell ref="FO6:FX6"/>
    <mergeCell ref="FY6:GH6"/>
    <mergeCell ref="GI6:GR6"/>
    <mergeCell ref="DQ2:DZ2"/>
    <mergeCell ref="EA2:EJ2"/>
    <mergeCell ref="GS6:HB6"/>
    <mergeCell ref="EU6:FD6"/>
    <mergeCell ref="EK2:ET2"/>
    <mergeCell ref="IG6:IP6"/>
    <mergeCell ref="IQ6:IV6"/>
    <mergeCell ref="A2:J2"/>
    <mergeCell ref="K2:T2"/>
    <mergeCell ref="U2:AD2"/>
    <mergeCell ref="AE2:AN2"/>
    <mergeCell ref="AO2:AX2"/>
    <mergeCell ref="BI2:BR2"/>
    <mergeCell ref="HW2:IF2"/>
    <mergeCell ref="IG2:IP2"/>
    <mergeCell ref="CC2:CL2"/>
    <mergeCell ref="GI2:GR2"/>
    <mergeCell ref="GS2:HB2"/>
    <mergeCell ref="CM2:CV2"/>
    <mergeCell ref="CW2:DF2"/>
    <mergeCell ref="DG2:DP2"/>
    <mergeCell ref="A23:J23"/>
    <mergeCell ref="A24:J24"/>
    <mergeCell ref="IQ2:IV2"/>
    <mergeCell ref="EU2:FD2"/>
    <mergeCell ref="FE2:FN2"/>
    <mergeCell ref="FO2:FX2"/>
    <mergeCell ref="FY2:GH2"/>
    <mergeCell ref="HC2:HL2"/>
    <mergeCell ref="HM2:HV2"/>
    <mergeCell ref="AY2:B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 Ю. Жигулин</cp:lastModifiedBy>
  <cp:lastPrinted>2016-02-29T03:50:28Z</cp:lastPrinted>
  <dcterms:created xsi:type="dcterms:W3CDTF">2013-02-18T10:10:28Z</dcterms:created>
  <dcterms:modified xsi:type="dcterms:W3CDTF">2016-02-29T03:52:01Z</dcterms:modified>
  <cp:category/>
  <cp:version/>
  <cp:contentType/>
  <cp:contentStatus/>
</cp:coreProperties>
</file>