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</definedName>
    <definedName name="_xlnm.Print_Area" localSheetId="1">'Лист2'!$A$1:$J$59</definedName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<sst xmlns="http://schemas.openxmlformats.org/spreadsheetml/2006/main" count="215" uniqueCount="113">
  <si>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</si>
  <si>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</si>
  <si>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</si>
  <si>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</si>
  <si>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</si>
  <si>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</si>
  <si>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</si>
  <si>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</si>
  <si>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</si>
  <si>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</si>
  <si>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</si>
  <si>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</si>
  <si>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</si>
  <si>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</si>
  <si>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</si>
  <si>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</si>
  <si>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кв.м.</t>
  </si>
  <si>
    <t>км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</si>
  <si>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</si>
  <si>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</si>
  <si>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</si>
  <si>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</si>
  <si>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</si>
  <si>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</si>
  <si>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</si>
  <si>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</si>
  <si>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</si>
  <si>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</si>
  <si>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</si>
  <si>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</si>
  <si>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</si>
  <si>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</si>
  <si>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</si>
  <si>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</si>
  <si>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</si>
  <si>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</si>
  <si>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</si>
  <si>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</si>
  <si>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</si>
  <si>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</si>
  <si>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</si>
  <si>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</si>
  <si>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</si>
  <si>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</si>
  <si>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</si>
  <si>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</si>
  <si>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</si>
  <si>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</si>
  <si>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</si>
  <si>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</si>
  <si>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</si>
  <si>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</si>
  <si>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</si>
  <si>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</si>
  <si>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</si>
  <si>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</si>
  <si>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</si>
  <si>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</si>
  <si>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</si>
  <si>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</si>
  <si>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</si>
  <si>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</si>
  <si>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</si>
  <si>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</si>
  <si>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 xml:space="preserve">1.1.1. Ввод в эксплуатацию котельных на природном газе и строительство газораспределительных сетей                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</si>
  <si>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</si>
  <si>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</si>
  <si>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 xml:space="preserve">Непрограммная деятельность 2.1. Участие в государственных, муниципальных и адресных инвестиционных программах с разработанной проектно-сметной документацией </t>
  </si>
  <si>
    <t>План 2017 год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</si>
  <si>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</si>
  <si>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</si>
  <si>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1.2.6. Ввод в эксплуатацию объектов инженерной инфраструктуры</t>
  </si>
  <si>
    <t>Факт 2017 год</t>
  </si>
  <si>
    <t>План 2018 год</t>
  </si>
  <si>
    <t>Программа 1.2. Муниципальная программа "Развитие инженерной инфраструктуры городского округа - города Барнаула на 2017-2020 годы"</t>
  </si>
  <si>
    <t>Программа 1.3. Губернаторская Программа перечень 80 особо значимых социальных строек и объектов, ввод в эксплуатацию которых приурочен к 80-летию образования Алтайского края</t>
  </si>
  <si>
    <r>
      <t>Программа 1.4. Постановление Администрации Алтайского края от 11.01.2016 №7 «Об утверждении государственной программы Алтайского края «Создание новых мест в об</t>
    </r>
    <r>
      <rPr>
        <sz val="8"/>
        <color indexed="8"/>
        <rFont val="Courier New"/>
        <family val="3"/>
      </rPr>
      <t>щеобразовательных организациях в соответствии с прогнозируемой потребностью и современными условиями обучения в Алтайском крае» на 2016-2025 годы»</t>
    </r>
  </si>
  <si>
    <t>Программа 1.5. Федеральная целевая программа "Развитие внутреннего и въездного туризма в Российской Федерации (2011-2018 годы)"</t>
  </si>
  <si>
    <t>1.5.1. Ввод в эксплуатацию "Комплекс «Торгово-культурная зона с пешеходной улицей». Берегоукрепление реки Обь"</t>
  </si>
  <si>
    <t>1.5.3. Ввод в эксплуатацию "Комплекс «Нагорный парк». Комплексное благоустройство берегоукрепления реки Оби и территории Нагорного парка» (I этап)"</t>
  </si>
  <si>
    <t>Программа 1.6. Муниципальная программа «Развитие культуры города Барнаула на 2015-2019 годы»</t>
  </si>
  <si>
    <t>1.6.1. Сохранение объекта культурного наследия регионального значения: "Ботанический сад" по адресу: г.Барнаул, проспект Социалистический, 11</t>
  </si>
  <si>
    <t>Программа 1.7. Муниципальная программа "Благоустройство, экологическая безопасность и природопользование города Барнаула на 2015-2040 годы"</t>
  </si>
  <si>
    <t xml:space="preserve">Программа 1.8. Муниципальная программа «Управление муниципальным имуществом города Барнаула на 2015–2023 годы» </t>
  </si>
  <si>
    <t>1.8.2. Ввод в эксплуатацию объектов благоустройства на кладбищах</t>
  </si>
  <si>
    <t>1.2.1. Ввод в эксплуатацию систем доочистки питьевой воды на артезианском водозаборе по адресу: п.Бельмесево, ул.Обская, 4</t>
  </si>
  <si>
    <t>1.2.2. Ввод в эксплуатацию систем доочистки питьевой воды на артезианском водозаборе по адресу: п.Черницк, ул.Школьная, 18а</t>
  </si>
  <si>
    <t>1.2.3. Ввод в эксплуатацию систем доочистки питьевой воды на артезианском водозаборе по адресу: п.Черницк, ул.Пионерская, 17б</t>
  </si>
  <si>
    <t>1.2.4. Ввод в эксплуатацию систем доочистки питьевой воды на артезианском водозаборе по адресу: п.Мохнатушка, ул.Нагорная, 26</t>
  </si>
  <si>
    <t>1.2.5. Ввод в эксплуатацию систем доочистки питьевой воды на артезианском водозаборе по адресу: п.Бельмесево, ул.Кленовая, 7б</t>
  </si>
  <si>
    <t>1.3.1. Ввод в эксплуатацию средней школы на 550 учащихся с бассейном в квартале 2001</t>
  </si>
  <si>
    <t>1.3.2. Ввод в эксплуатацию средней школы на 550 учащихся с бассейном в квартале 2034</t>
  </si>
  <si>
    <t>1.4.1. Ввод в эксплуатацию средней школы в квартале 2008 г.Барнаула</t>
  </si>
  <si>
    <t>1.4.2. Ввод в эксплуатацию средней школы в квартале 2006а г.Барнаула</t>
  </si>
  <si>
    <t>1.4.3. Ввод в эксплуатацию средней школы в квартале 2023 г.Барнаула</t>
  </si>
  <si>
    <t>1.4.4. Ввод в эксплуатацию пристройки к зданию МБОУ "Лицей №121", расположенному по адресу: г.Барнаул, ул.Взлетная, 28</t>
  </si>
  <si>
    <t>1.4.5. Ввод в эксплуатацию пристройки к зданию МБОУ "Средняя общеобразовательная школа №127", расположенному по адресу: г.Барнаул, пр-д Северный Власихинский, 64</t>
  </si>
  <si>
    <t>1.4.6. Ввод в эксплуатацию пристройки к зданию МБОУ "Средняя общеобразовательная школа №98", расположенному по адресу: г.Барнаул, с.Власиха, ул.Ракитная, 2</t>
  </si>
  <si>
    <t>1.4.7. Ввод в эксплуатацию пристройки к зданию МБОУ "Гимназия №5", расположенному по адресу: г.Барнаул, пос.Южный, ул.Чайковского, 31</t>
  </si>
  <si>
    <t xml:space="preserve">Программа 1.1. Муниципальная программа «Газификация города Барнаула на 2015-2019 годы»        </t>
  </si>
  <si>
    <t>1.8.1. Ввод в эксплуатацию мемориального кладбища для захоронения умерших участников Великой отечественной войны города Барнаула</t>
  </si>
  <si>
    <t>1.5.2. Ввод в эксплуатацию "Комплекс «Конгрессно-выставочный центр "Барнаул"». Магистральные сети электроснабжения, водоснабжения, водоотведения, газоснабжения. Формирование земляного сооружения"</t>
  </si>
  <si>
    <t>1.7.1. «Комплекс «Нагорный парк». Комплексное благоустройство берегоукрепления реки Оби и территории Нагорного парка», (II этап)</t>
  </si>
  <si>
    <t>1.7.2.«Комплекс «Нагорный парк». Комплексное благоустройство берегоукрепления реки Оби и территории Нагорного парка», (III этап)</t>
  </si>
  <si>
    <t>га</t>
  </si>
  <si>
    <t>1.6.2. Капитальный ремонт МБУК "Дворец культуры города Барнаула"</t>
  </si>
  <si>
    <t>1.2.1. Ввод в эксплуатацию общеобразовательных школ</t>
  </si>
  <si>
    <t>1.2.2. Ввод в эксплуатацию крытых бассейнов</t>
  </si>
  <si>
    <t>1.2.3. Ввод в эксплуатацию гаражей к школам</t>
  </si>
  <si>
    <t>1.2.4. Ввод в эксплуатацию систем водоочистки питьевой воды</t>
  </si>
  <si>
    <t>1.2.5. Ввод в эксплуатацию  объектов благоустройства (реконструкция)</t>
  </si>
  <si>
    <t>1.2.7. Ввод в эксплуатацию административно-хозяйственных здании (реконструкция)</t>
  </si>
  <si>
    <t>1.2.8. Ввод в эксплуатацию газораспределительных сетей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</si>
</sst>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</numFmts>
  <fonts count="47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ourier New"/>
      <family val="3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ourier New"/>
      <family val="3"/>
    </font>
    <font>
      <sz val="8"/>
      <color theme="1"/>
      <name val="Courier New"/>
      <family val="3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1" fontId="45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10" zoomScaleNormal="110" workbookViewId="0" topLeftCell="A11">
      <selection activeCell="D20" sqref="D20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7" t="s">
        <v>13</v>
      </c>
      <c r="E1" s="57"/>
    </row>
    <row r="2" spans="1:25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spans="1:5" ht="15.75">
      <c r="A3" s="53" t="s">
        <v>14</v>
      </c>
      <c r="B3" s="53"/>
      <c r="C3" s="53"/>
      <c r="D3" s="53"/>
      <c r="E3" s="53"/>
    </row>
    <row r="4" spans="1:256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58" t="s">
        <v>9</v>
      </c>
      <c r="E5" s="59"/>
    </row>
    <row r="6" spans="1:5" ht="13.5" thickBot="1">
      <c r="A6" s="9" t="s">
        <v>8</v>
      </c>
      <c r="B6" s="10" t="s">
        <v>0</v>
      </c>
      <c r="C6" s="10" t="s">
        <v>4</v>
      </c>
      <c r="D6" s="60"/>
      <c r="E6" s="61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6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93.75" customHeight="1" thickBot="1">
      <c r="A10" s="50" t="s">
        <v>50</v>
      </c>
      <c r="B10" s="21" t="s">
        <v>15</v>
      </c>
      <c r="C10" s="20" t="s">
        <v>11</v>
      </c>
      <c r="D10" s="33">
        <v>0</v>
      </c>
      <c r="E10" s="21">
        <v>2017</v>
      </c>
    </row>
    <row r="11" spans="1:5" ht="106.5" customHeight="1" thickBot="1">
      <c r="A11" s="34" t="s">
        <v>62</v>
      </c>
      <c r="B11" s="21" t="s">
        <v>15</v>
      </c>
      <c r="C11" s="20" t="s">
        <v>54</v>
      </c>
      <c r="D11" s="33">
        <v>20</v>
      </c>
      <c r="E11" s="21">
        <v>2017</v>
      </c>
    </row>
    <row r="12" spans="1:5" ht="24.75" customHeight="1" thickBot="1">
      <c r="A12" s="54" t="s">
        <v>65</v>
      </c>
      <c r="B12" s="21" t="s">
        <v>18</v>
      </c>
      <c r="C12" s="20" t="s">
        <v>106</v>
      </c>
      <c r="D12" s="46">
        <f>550*4</f>
        <v>2200</v>
      </c>
      <c r="E12" s="21">
        <v>2020</v>
      </c>
    </row>
    <row r="13" spans="1:6" ht="24.75" customHeight="1" thickBot="1">
      <c r="A13" s="55"/>
      <c r="B13" s="21" t="s">
        <v>16</v>
      </c>
      <c r="C13" s="20" t="s">
        <v>107</v>
      </c>
      <c r="D13" s="46">
        <f>949.2*2+927</f>
        <v>2825.4</v>
      </c>
      <c r="E13" s="21">
        <v>2020</v>
      </c>
      <c r="F13" s="35"/>
    </row>
    <row r="14" spans="1:6" ht="24.75" customHeight="1" thickBot="1">
      <c r="A14" s="55"/>
      <c r="B14" s="21" t="s">
        <v>16</v>
      </c>
      <c r="C14" s="20" t="s">
        <v>108</v>
      </c>
      <c r="D14" s="46">
        <f>131.8*2+138.6</f>
        <v>402.20000000000005</v>
      </c>
      <c r="E14" s="21">
        <v>2020</v>
      </c>
      <c r="F14" s="35"/>
    </row>
    <row r="15" spans="1:5" ht="34.5" customHeight="1" thickBot="1">
      <c r="A15" s="55"/>
      <c r="B15" s="21" t="s">
        <v>16</v>
      </c>
      <c r="C15" s="20" t="s">
        <v>109</v>
      </c>
      <c r="D15" s="46">
        <f>20</f>
        <v>20</v>
      </c>
      <c r="E15" s="21">
        <v>2018</v>
      </c>
    </row>
    <row r="16" spans="1:5" ht="37.5" customHeight="1" thickBot="1">
      <c r="A16" s="55"/>
      <c r="B16" s="21" t="s">
        <v>104</v>
      </c>
      <c r="C16" s="20" t="s">
        <v>110</v>
      </c>
      <c r="D16" s="46">
        <f>14.2+4.6</f>
        <v>18.799999999999997</v>
      </c>
      <c r="E16" s="21">
        <v>2020</v>
      </c>
    </row>
    <row r="17" spans="1:5" ht="36" customHeight="1" thickBot="1">
      <c r="A17" s="55"/>
      <c r="B17" s="21" t="s">
        <v>17</v>
      </c>
      <c r="C17" s="45" t="s">
        <v>71</v>
      </c>
      <c r="D17" s="46">
        <f>514/1000+3.35</f>
        <v>3.864</v>
      </c>
      <c r="E17" s="21">
        <v>2018</v>
      </c>
    </row>
    <row r="18" spans="1:5" ht="46.5" customHeight="1" thickBot="1">
      <c r="A18" s="55"/>
      <c r="B18" s="21" t="s">
        <v>16</v>
      </c>
      <c r="C18" s="20" t="s">
        <v>111</v>
      </c>
      <c r="D18" s="46">
        <f>2320.5+955.5</f>
        <v>3276</v>
      </c>
      <c r="E18" s="21">
        <v>2018</v>
      </c>
    </row>
    <row r="19" spans="1:6" ht="25.5" customHeight="1" thickBot="1">
      <c r="A19" s="56"/>
      <c r="B19" s="21" t="s">
        <v>17</v>
      </c>
      <c r="C19" s="20" t="s">
        <v>112</v>
      </c>
      <c r="D19" s="46">
        <f>(82+4705.82)/1000</f>
        <v>4.78782</v>
      </c>
      <c r="E19" s="21">
        <v>2017</v>
      </c>
      <c r="F19" s="31"/>
    </row>
    <row r="20" spans="1:5" ht="95.25" customHeight="1" thickBot="1">
      <c r="A20" s="51" t="s">
        <v>70</v>
      </c>
      <c r="B20" s="44" t="s">
        <v>15</v>
      </c>
      <c r="C20" s="45" t="s">
        <v>12</v>
      </c>
      <c r="D20" s="52">
        <v>16</v>
      </c>
      <c r="E20" s="44">
        <v>2017</v>
      </c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A12:A19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BD4:BH4"/>
    <mergeCell ref="AY4:BC4"/>
    <mergeCell ref="AE2:AI2"/>
    <mergeCell ref="A3:E3"/>
    <mergeCell ref="AJ4:AN4"/>
    <mergeCell ref="AO4:AS4"/>
    <mergeCell ref="AT4:AX4"/>
    <mergeCell ref="AE4:A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110" zoomScaleNormal="110" workbookViewId="0" topLeftCell="A52">
      <selection activeCell="F56" sqref="F56"/>
    </sheetView>
  </sheetViews>
  <sheetFormatPr defaultColWidth="9.00390625" defaultRowHeight="12.75"/>
  <cols>
    <col min="1" max="1" width="27.125" style="0" customWidth="1"/>
    <col min="2" max="2" width="5.625" style="0" customWidth="1"/>
    <col min="3" max="10" width="7.25390625" style="0" customWidth="1"/>
  </cols>
  <sheetData>
    <row r="1" spans="8:10" ht="15.75">
      <c r="H1" s="57" t="s">
        <v>19</v>
      </c>
      <c r="I1" s="57"/>
      <c r="J1" s="57"/>
    </row>
    <row r="2" spans="1:10" ht="15.7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53" t="s">
        <v>61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 thickBo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2.75" customHeight="1">
      <c r="A7" s="7" t="s">
        <v>22</v>
      </c>
      <c r="B7" s="8" t="s">
        <v>23</v>
      </c>
      <c r="C7" s="58" t="s">
        <v>24</v>
      </c>
      <c r="D7" s="74"/>
      <c r="E7" s="8" t="s">
        <v>25</v>
      </c>
      <c r="F7" s="58" t="s">
        <v>26</v>
      </c>
      <c r="G7" s="73"/>
      <c r="H7" s="74"/>
      <c r="I7" s="58" t="s">
        <v>27</v>
      </c>
      <c r="J7" s="74"/>
    </row>
    <row r="8" spans="1:10" ht="12.75" customHeight="1">
      <c r="A8" s="9" t="s">
        <v>28</v>
      </c>
      <c r="B8" s="10" t="s">
        <v>29</v>
      </c>
      <c r="C8" s="77" t="s">
        <v>30</v>
      </c>
      <c r="D8" s="79"/>
      <c r="E8" s="10" t="s">
        <v>31</v>
      </c>
      <c r="F8" s="77"/>
      <c r="G8" s="78"/>
      <c r="H8" s="79"/>
      <c r="I8" s="77" t="s">
        <v>32</v>
      </c>
      <c r="J8" s="79"/>
    </row>
    <row r="9" spans="1:10" ht="12.75">
      <c r="A9" s="9" t="s">
        <v>33</v>
      </c>
      <c r="B9" s="10" t="s">
        <v>34</v>
      </c>
      <c r="C9" s="83"/>
      <c r="D9" s="84"/>
      <c r="E9" s="4"/>
      <c r="F9" s="77"/>
      <c r="G9" s="78"/>
      <c r="H9" s="79"/>
      <c r="I9" s="83"/>
      <c r="J9" s="84"/>
    </row>
    <row r="10" spans="1:10" ht="12.75" customHeight="1" thickBot="1">
      <c r="A10" s="9" t="s">
        <v>35</v>
      </c>
      <c r="B10" s="10" t="s">
        <v>36</v>
      </c>
      <c r="C10" s="87"/>
      <c r="D10" s="76"/>
      <c r="E10" s="2"/>
      <c r="F10" s="80"/>
      <c r="G10" s="81"/>
      <c r="H10" s="82"/>
      <c r="I10" s="87"/>
      <c r="J10" s="76"/>
    </row>
    <row r="11" spans="1:10" ht="12.75">
      <c r="A11" s="9" t="s">
        <v>37</v>
      </c>
      <c r="B11" s="4"/>
      <c r="C11" s="75" t="s">
        <v>68</v>
      </c>
      <c r="D11" s="75" t="s">
        <v>72</v>
      </c>
      <c r="E11" s="75" t="s">
        <v>73</v>
      </c>
      <c r="F11" s="10" t="s">
        <v>38</v>
      </c>
      <c r="G11" s="10" t="s">
        <v>38</v>
      </c>
      <c r="H11" s="10" t="s">
        <v>38</v>
      </c>
      <c r="I11" s="10" t="s">
        <v>39</v>
      </c>
      <c r="J11" s="10" t="s">
        <v>40</v>
      </c>
    </row>
    <row r="12" spans="1:10" ht="12.75">
      <c r="A12" s="3"/>
      <c r="B12" s="4"/>
      <c r="C12" s="85"/>
      <c r="D12" s="85"/>
      <c r="E12" s="85"/>
      <c r="F12" s="10">
        <v>2019</v>
      </c>
      <c r="G12" s="10">
        <v>2020</v>
      </c>
      <c r="H12" s="10">
        <v>2021</v>
      </c>
      <c r="I12" s="10" t="s">
        <v>41</v>
      </c>
      <c r="J12" s="10" t="s">
        <v>42</v>
      </c>
    </row>
    <row r="13" spans="1:10" ht="12.75">
      <c r="A13" s="3"/>
      <c r="B13" s="4"/>
      <c r="C13" s="85"/>
      <c r="D13" s="85"/>
      <c r="E13" s="85"/>
      <c r="F13" s="10" t="s">
        <v>58</v>
      </c>
      <c r="G13" s="10" t="s">
        <v>58</v>
      </c>
      <c r="H13" s="10" t="s">
        <v>58</v>
      </c>
      <c r="I13" s="4"/>
      <c r="J13" s="10" t="s">
        <v>43</v>
      </c>
    </row>
    <row r="14" spans="1:10" ht="13.5" thickBot="1">
      <c r="A14" s="5"/>
      <c r="B14" s="2"/>
      <c r="C14" s="86"/>
      <c r="D14" s="86"/>
      <c r="E14" s="86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.75" customHeight="1" thickBot="1">
      <c r="A16" s="64" t="s">
        <v>50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27" customHeight="1" thickBot="1">
      <c r="A17" s="64" t="s">
        <v>66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13.5" thickBot="1">
      <c r="A18" s="67" t="s">
        <v>99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0" ht="50.25" customHeight="1" thickBot="1">
      <c r="A19" s="19" t="s">
        <v>64</v>
      </c>
      <c r="B19" s="21" t="s">
        <v>55</v>
      </c>
      <c r="C19" s="29">
        <v>0.10093045</v>
      </c>
      <c r="D19" s="29">
        <v>0.10093045</v>
      </c>
      <c r="E19" s="29">
        <v>0</v>
      </c>
      <c r="F19" s="29">
        <v>0</v>
      </c>
      <c r="G19" s="29">
        <v>0</v>
      </c>
      <c r="H19" s="29">
        <v>0</v>
      </c>
      <c r="I19" s="42">
        <f>D19</f>
        <v>0.10093045</v>
      </c>
      <c r="J19" s="43">
        <v>2017</v>
      </c>
    </row>
    <row r="20" spans="1:10" ht="23.25" thickBot="1">
      <c r="A20" s="13" t="s">
        <v>44</v>
      </c>
      <c r="B20" s="11" t="s">
        <v>55</v>
      </c>
      <c r="C20" s="23">
        <f aca="true" t="shared" si="0" ref="C20:H20">C19</f>
        <v>0.10093045</v>
      </c>
      <c r="D20" s="23">
        <f t="shared" si="0"/>
        <v>0.10093045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41"/>
      <c r="J20" s="41"/>
    </row>
    <row r="21" spans="1:10" s="35" customFormat="1" ht="27.75" customHeight="1" thickBot="1">
      <c r="A21" s="64" t="s">
        <v>74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0" ht="61.5" customHeight="1" thickBot="1">
      <c r="A22" s="13" t="s">
        <v>85</v>
      </c>
      <c r="B22" s="11" t="s">
        <v>55</v>
      </c>
      <c r="C22" s="23">
        <v>1</v>
      </c>
      <c r="D22" s="23">
        <v>0.96573322</v>
      </c>
      <c r="E22" s="23">
        <v>0</v>
      </c>
      <c r="F22" s="29">
        <v>7</v>
      </c>
      <c r="G22" s="29">
        <v>0</v>
      </c>
      <c r="H22" s="29">
        <v>0</v>
      </c>
      <c r="I22" s="42">
        <f>F22</f>
        <v>7</v>
      </c>
      <c r="J22" s="43">
        <v>2019</v>
      </c>
    </row>
    <row r="23" spans="1:10" ht="62.25" customHeight="1" thickBot="1">
      <c r="A23" s="13" t="s">
        <v>86</v>
      </c>
      <c r="B23" s="11" t="s">
        <v>55</v>
      </c>
      <c r="C23" s="23">
        <v>0.848</v>
      </c>
      <c r="D23" s="23">
        <v>0.78433742</v>
      </c>
      <c r="E23" s="23">
        <v>7</v>
      </c>
      <c r="F23" s="29">
        <v>0</v>
      </c>
      <c r="G23" s="29">
        <v>0</v>
      </c>
      <c r="H23" s="29">
        <v>0</v>
      </c>
      <c r="I23" s="42">
        <f>E23</f>
        <v>7</v>
      </c>
      <c r="J23" s="43">
        <v>2018</v>
      </c>
    </row>
    <row r="24" spans="1:10" ht="60.75" customHeight="1" thickBot="1">
      <c r="A24" s="19" t="s">
        <v>87</v>
      </c>
      <c r="B24" s="11" t="s">
        <v>55</v>
      </c>
      <c r="C24" s="23">
        <v>1</v>
      </c>
      <c r="D24" s="23">
        <v>0.31139962</v>
      </c>
      <c r="E24" s="23">
        <v>0</v>
      </c>
      <c r="F24" s="29">
        <v>0</v>
      </c>
      <c r="G24" s="29">
        <v>0</v>
      </c>
      <c r="H24" s="29">
        <v>0</v>
      </c>
      <c r="I24" s="42">
        <f>D24</f>
        <v>0.31139962</v>
      </c>
      <c r="J24" s="43">
        <v>2017</v>
      </c>
    </row>
    <row r="25" spans="1:10" ht="59.25" customHeight="1" thickBot="1">
      <c r="A25" s="13" t="s">
        <v>88</v>
      </c>
      <c r="B25" s="11" t="s">
        <v>55</v>
      </c>
      <c r="C25" s="23">
        <v>0.9</v>
      </c>
      <c r="D25" s="23">
        <v>0.84675062</v>
      </c>
      <c r="E25" s="23">
        <v>7</v>
      </c>
      <c r="F25" s="29">
        <v>0</v>
      </c>
      <c r="G25" s="29">
        <v>0</v>
      </c>
      <c r="H25" s="29">
        <v>0</v>
      </c>
      <c r="I25" s="42">
        <f>E25</f>
        <v>7</v>
      </c>
      <c r="J25" s="43">
        <v>2018</v>
      </c>
    </row>
    <row r="26" spans="1:10" ht="59.25" customHeight="1" thickBot="1">
      <c r="A26" s="19" t="s">
        <v>89</v>
      </c>
      <c r="B26" s="11" t="s">
        <v>55</v>
      </c>
      <c r="C26" s="23">
        <v>0</v>
      </c>
      <c r="D26" s="23">
        <v>0</v>
      </c>
      <c r="E26" s="23">
        <v>0</v>
      </c>
      <c r="F26" s="29">
        <v>7</v>
      </c>
      <c r="G26" s="29">
        <v>0</v>
      </c>
      <c r="H26" s="29">
        <v>0</v>
      </c>
      <c r="I26" s="42">
        <f>F26</f>
        <v>7</v>
      </c>
      <c r="J26" s="43">
        <v>2019</v>
      </c>
    </row>
    <row r="27" spans="1:10" ht="23.25" thickBot="1">
      <c r="A27" s="13" t="s">
        <v>44</v>
      </c>
      <c r="B27" s="11" t="s">
        <v>55</v>
      </c>
      <c r="C27" s="23">
        <f>SUM(C22:C26)</f>
        <v>3.7479999999999998</v>
      </c>
      <c r="D27" s="23">
        <f>SUM(D22:D26)</f>
        <v>2.90822088</v>
      </c>
      <c r="E27" s="23">
        <f>SUM(E22:E26)</f>
        <v>14</v>
      </c>
      <c r="F27" s="23">
        <f>SUM(F22:F26)</f>
        <v>14</v>
      </c>
      <c r="G27" s="23">
        <f>SUM(G22:G26)</f>
        <v>0</v>
      </c>
      <c r="H27" s="23">
        <f>SUM(H22:H26)</f>
        <v>0</v>
      </c>
      <c r="I27" s="24"/>
      <c r="J27" s="1"/>
    </row>
    <row r="28" spans="1:10" ht="27.75" customHeight="1" thickBot="1">
      <c r="A28" s="70" t="s">
        <v>75</v>
      </c>
      <c r="B28" s="71"/>
      <c r="C28" s="71"/>
      <c r="D28" s="71"/>
      <c r="E28" s="71"/>
      <c r="F28" s="71"/>
      <c r="G28" s="71"/>
      <c r="H28" s="71"/>
      <c r="I28" s="71"/>
      <c r="J28" s="72"/>
    </row>
    <row r="29" spans="1:10" ht="45.75" thickBot="1">
      <c r="A29" s="37" t="s">
        <v>90</v>
      </c>
      <c r="B29" s="27" t="s">
        <v>55</v>
      </c>
      <c r="C29" s="40">
        <v>8.963783</v>
      </c>
      <c r="D29" s="40">
        <v>8.963783</v>
      </c>
      <c r="E29" s="40">
        <v>0</v>
      </c>
      <c r="F29" s="40">
        <v>0</v>
      </c>
      <c r="G29" s="40">
        <v>0</v>
      </c>
      <c r="H29" s="40">
        <v>0</v>
      </c>
      <c r="I29" s="38">
        <f>D29</f>
        <v>8.963783</v>
      </c>
      <c r="J29" s="39">
        <v>2017</v>
      </c>
    </row>
    <row r="30" spans="1:10" ht="45.75" thickBot="1">
      <c r="A30" s="37" t="s">
        <v>91</v>
      </c>
      <c r="B30" s="27" t="s">
        <v>55</v>
      </c>
      <c r="C30" s="40">
        <v>360.9092694</v>
      </c>
      <c r="D30" s="40">
        <v>360.9092694</v>
      </c>
      <c r="E30" s="40">
        <v>0</v>
      </c>
      <c r="F30" s="40">
        <v>0</v>
      </c>
      <c r="G30" s="40">
        <v>0</v>
      </c>
      <c r="H30" s="40">
        <v>0</v>
      </c>
      <c r="I30" s="38">
        <f>D30</f>
        <v>360.9092694</v>
      </c>
      <c r="J30" s="39">
        <v>2017</v>
      </c>
    </row>
    <row r="31" spans="1:10" ht="23.25" thickBot="1">
      <c r="A31" s="13" t="s">
        <v>44</v>
      </c>
      <c r="B31" s="11" t="s">
        <v>55</v>
      </c>
      <c r="C31" s="23">
        <f aca="true" t="shared" si="1" ref="C31:H31">SUM(C29:C30)</f>
        <v>369.8730524</v>
      </c>
      <c r="D31" s="23">
        <f t="shared" si="1"/>
        <v>369.8730524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/>
      <c r="J31" s="25"/>
    </row>
    <row r="32" spans="1:10" ht="48" customHeight="1" thickBot="1">
      <c r="A32" s="70" t="s">
        <v>76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45.75" thickBot="1">
      <c r="A33" s="13" t="s">
        <v>92</v>
      </c>
      <c r="B33" s="11" t="s">
        <v>55</v>
      </c>
      <c r="C33" s="23">
        <v>69.142857</v>
      </c>
      <c r="D33" s="23">
        <f>C33</f>
        <v>69.142857</v>
      </c>
      <c r="E33" s="23">
        <v>395.92973</v>
      </c>
      <c r="F33" s="23">
        <v>0</v>
      </c>
      <c r="G33" s="29">
        <v>0</v>
      </c>
      <c r="H33" s="23">
        <v>0</v>
      </c>
      <c r="I33" s="42">
        <f>E33</f>
        <v>395.92973</v>
      </c>
      <c r="J33" s="43">
        <v>2018</v>
      </c>
    </row>
    <row r="34" spans="1:10" ht="45.75" thickBot="1">
      <c r="A34" s="19" t="s">
        <v>93</v>
      </c>
      <c r="B34" s="11" t="s">
        <v>55</v>
      </c>
      <c r="C34" s="23">
        <v>5.318402</v>
      </c>
      <c r="D34" s="23">
        <v>5.318402</v>
      </c>
      <c r="E34" s="23">
        <v>75.060817</v>
      </c>
      <c r="F34" s="29">
        <v>252.89309041</v>
      </c>
      <c r="G34" s="29">
        <v>0</v>
      </c>
      <c r="H34" s="23">
        <v>0</v>
      </c>
      <c r="I34" s="42">
        <f>F34</f>
        <v>252.89309041</v>
      </c>
      <c r="J34" s="43">
        <v>2019</v>
      </c>
    </row>
    <row r="35" spans="1:10" ht="45.75" thickBot="1">
      <c r="A35" s="19" t="s">
        <v>94</v>
      </c>
      <c r="B35" s="11" t="s">
        <v>55</v>
      </c>
      <c r="C35" s="23">
        <f>150/1000</f>
        <v>0.15</v>
      </c>
      <c r="D35" s="23">
        <v>0.15</v>
      </c>
      <c r="E35" s="23">
        <v>4.95</v>
      </c>
      <c r="F35" s="29">
        <v>100</v>
      </c>
      <c r="G35" s="29">
        <v>369.929729</v>
      </c>
      <c r="H35" s="23">
        <v>0</v>
      </c>
      <c r="I35" s="42">
        <f>G35</f>
        <v>369.929729</v>
      </c>
      <c r="J35" s="43">
        <v>2020</v>
      </c>
    </row>
    <row r="36" spans="1:10" ht="63" customHeight="1" thickBot="1">
      <c r="A36" s="19" t="s">
        <v>95</v>
      </c>
      <c r="B36" s="21" t="s">
        <v>55</v>
      </c>
      <c r="C36" s="29">
        <v>2.020327</v>
      </c>
      <c r="D36" s="29">
        <v>2.020327</v>
      </c>
      <c r="E36" s="29">
        <v>0</v>
      </c>
      <c r="F36" s="29">
        <v>0</v>
      </c>
      <c r="G36" s="29">
        <v>0</v>
      </c>
      <c r="H36" s="29">
        <v>0</v>
      </c>
      <c r="I36" s="42">
        <f>D36</f>
        <v>2.020327</v>
      </c>
      <c r="J36" s="43">
        <v>2017</v>
      </c>
    </row>
    <row r="37" spans="1:10" ht="75.75" customHeight="1" thickBot="1">
      <c r="A37" s="19" t="s">
        <v>96</v>
      </c>
      <c r="B37" s="21" t="s">
        <v>55</v>
      </c>
      <c r="C37" s="29">
        <v>1.6596</v>
      </c>
      <c r="D37" s="29">
        <v>1.6596</v>
      </c>
      <c r="E37" s="29">
        <v>0</v>
      </c>
      <c r="F37" s="29">
        <v>0</v>
      </c>
      <c r="G37" s="29">
        <v>0</v>
      </c>
      <c r="H37" s="29">
        <v>0</v>
      </c>
      <c r="I37" s="42">
        <f>D37</f>
        <v>1.6596</v>
      </c>
      <c r="J37" s="43">
        <v>2017</v>
      </c>
    </row>
    <row r="38" spans="1:10" ht="76.5" customHeight="1" thickBot="1">
      <c r="A38" s="19" t="s">
        <v>97</v>
      </c>
      <c r="B38" s="21" t="s">
        <v>55</v>
      </c>
      <c r="C38" s="29">
        <v>3.794457</v>
      </c>
      <c r="D38" s="29">
        <v>3.794457</v>
      </c>
      <c r="E38" s="29">
        <v>0</v>
      </c>
      <c r="F38" s="29">
        <v>0</v>
      </c>
      <c r="G38" s="29">
        <v>0</v>
      </c>
      <c r="H38" s="29">
        <v>0</v>
      </c>
      <c r="I38" s="42">
        <f>D38</f>
        <v>3.794457</v>
      </c>
      <c r="J38" s="43">
        <v>2017</v>
      </c>
    </row>
    <row r="39" spans="1:10" ht="65.25" customHeight="1" thickBot="1">
      <c r="A39" s="19" t="s">
        <v>98</v>
      </c>
      <c r="B39" s="21" t="s">
        <v>55</v>
      </c>
      <c r="C39" s="29">
        <v>3.899105</v>
      </c>
      <c r="D39" s="29">
        <v>3.899105</v>
      </c>
      <c r="E39" s="29">
        <v>0</v>
      </c>
      <c r="F39" s="29">
        <v>0</v>
      </c>
      <c r="G39" s="29">
        <v>0</v>
      </c>
      <c r="H39" s="29">
        <v>0</v>
      </c>
      <c r="I39" s="42">
        <f>D39</f>
        <v>3.899105</v>
      </c>
      <c r="J39" s="43">
        <v>2017</v>
      </c>
    </row>
    <row r="40" spans="1:10" ht="23.25" thickBot="1">
      <c r="A40" s="13" t="s">
        <v>44</v>
      </c>
      <c r="B40" s="11" t="s">
        <v>55</v>
      </c>
      <c r="C40" s="23">
        <f aca="true" t="shared" si="2" ref="C40:H40">SUM(C33:C39)</f>
        <v>85.98474800000001</v>
      </c>
      <c r="D40" s="23">
        <f t="shared" si="2"/>
        <v>85.98474800000001</v>
      </c>
      <c r="E40" s="23">
        <f t="shared" si="2"/>
        <v>475.940547</v>
      </c>
      <c r="F40" s="23">
        <f t="shared" si="2"/>
        <v>352.89309041</v>
      </c>
      <c r="G40" s="23">
        <f t="shared" si="2"/>
        <v>369.929729</v>
      </c>
      <c r="H40" s="23">
        <f t="shared" si="2"/>
        <v>0</v>
      </c>
      <c r="I40" s="23"/>
      <c r="J40" s="25"/>
    </row>
    <row r="41" spans="1:10" ht="27.75" customHeight="1" thickBot="1">
      <c r="A41" s="64" t="s">
        <v>77</v>
      </c>
      <c r="B41" s="65"/>
      <c r="C41" s="65"/>
      <c r="D41" s="65"/>
      <c r="E41" s="65"/>
      <c r="F41" s="65"/>
      <c r="G41" s="65"/>
      <c r="H41" s="65"/>
      <c r="I41" s="65"/>
      <c r="J41" s="66"/>
    </row>
    <row r="42" spans="1:10" ht="48" customHeight="1" thickBot="1">
      <c r="A42" s="19" t="s">
        <v>78</v>
      </c>
      <c r="B42" s="21" t="s">
        <v>55</v>
      </c>
      <c r="C42" s="29">
        <v>6.791602</v>
      </c>
      <c r="D42" s="29">
        <v>6.791602</v>
      </c>
      <c r="E42" s="29">
        <v>0</v>
      </c>
      <c r="F42" s="29">
        <v>0</v>
      </c>
      <c r="G42" s="29">
        <v>0</v>
      </c>
      <c r="H42" s="29">
        <v>0</v>
      </c>
      <c r="I42" s="29">
        <f>D42</f>
        <v>6.791602</v>
      </c>
      <c r="J42" s="30">
        <v>2017</v>
      </c>
    </row>
    <row r="43" spans="1:10" ht="95.25" customHeight="1" thickBot="1">
      <c r="A43" s="37" t="s">
        <v>101</v>
      </c>
      <c r="B43" s="44" t="s">
        <v>55</v>
      </c>
      <c r="C43" s="38">
        <v>0.23805321</v>
      </c>
      <c r="D43" s="38">
        <v>0.23805321</v>
      </c>
      <c r="E43" s="38">
        <v>0</v>
      </c>
      <c r="F43" s="38">
        <v>0</v>
      </c>
      <c r="G43" s="38">
        <v>0</v>
      </c>
      <c r="H43" s="38">
        <v>0</v>
      </c>
      <c r="I43" s="38">
        <f>D43</f>
        <v>0.23805321</v>
      </c>
      <c r="J43" s="39">
        <v>2017</v>
      </c>
    </row>
    <row r="44" spans="1:10" ht="72" customHeight="1" thickBot="1">
      <c r="A44" s="37" t="s">
        <v>79</v>
      </c>
      <c r="B44" s="44" t="s">
        <v>55</v>
      </c>
      <c r="C44" s="38">
        <v>36.70680146</v>
      </c>
      <c r="D44" s="38">
        <v>36.70680146</v>
      </c>
      <c r="E44" s="38">
        <v>0.674753</v>
      </c>
      <c r="F44" s="38">
        <v>0</v>
      </c>
      <c r="G44" s="38">
        <v>0</v>
      </c>
      <c r="H44" s="38">
        <v>0</v>
      </c>
      <c r="I44" s="38">
        <f>E44</f>
        <v>0.674753</v>
      </c>
      <c r="J44" s="39">
        <v>2018</v>
      </c>
    </row>
    <row r="45" spans="1:10" ht="23.25" thickBot="1">
      <c r="A45" s="13" t="s">
        <v>44</v>
      </c>
      <c r="B45" s="11" t="s">
        <v>55</v>
      </c>
      <c r="C45" s="23">
        <f>SUM(C42:C44)</f>
        <v>43.73645667</v>
      </c>
      <c r="D45" s="23">
        <f>SUM(D42:D44)</f>
        <v>43.73645667</v>
      </c>
      <c r="E45" s="23">
        <f>SUM(E42:E44)</f>
        <v>0.674753</v>
      </c>
      <c r="F45" s="23">
        <f>SUM(F42:F42)</f>
        <v>0</v>
      </c>
      <c r="G45" s="23">
        <f>SUM(G42:G42)</f>
        <v>0</v>
      </c>
      <c r="H45" s="23">
        <f>SUM(H42:H42)</f>
        <v>0</v>
      </c>
      <c r="I45" s="23"/>
      <c r="J45" s="25"/>
    </row>
    <row r="46" spans="1:10" ht="13.5" thickBot="1">
      <c r="A46" s="70" t="s">
        <v>80</v>
      </c>
      <c r="B46" s="71"/>
      <c r="C46" s="71"/>
      <c r="D46" s="71"/>
      <c r="E46" s="71"/>
      <c r="F46" s="71"/>
      <c r="G46" s="71"/>
      <c r="H46" s="71"/>
      <c r="I46" s="71"/>
      <c r="J46" s="72"/>
    </row>
    <row r="47" spans="1:10" ht="71.25" customHeight="1" thickBot="1">
      <c r="A47" s="37" t="s">
        <v>81</v>
      </c>
      <c r="B47" s="27" t="s">
        <v>55</v>
      </c>
      <c r="C47" s="38">
        <v>15.46372069</v>
      </c>
      <c r="D47" s="38">
        <v>15.46372069</v>
      </c>
      <c r="E47" s="38">
        <v>0</v>
      </c>
      <c r="F47" s="38">
        <v>0</v>
      </c>
      <c r="G47" s="38">
        <v>0</v>
      </c>
      <c r="H47" s="38">
        <v>0</v>
      </c>
      <c r="I47" s="38">
        <f>D47</f>
        <v>15.46372069</v>
      </c>
      <c r="J47" s="39">
        <v>2017</v>
      </c>
    </row>
    <row r="48" spans="1:10" ht="34.5" thickBot="1">
      <c r="A48" s="32" t="s">
        <v>105</v>
      </c>
      <c r="B48" s="44" t="s">
        <v>55</v>
      </c>
      <c r="C48" s="40">
        <v>0</v>
      </c>
      <c r="D48" s="40">
        <v>0</v>
      </c>
      <c r="E48" s="40">
        <v>34.8592</v>
      </c>
      <c r="F48" s="40">
        <v>0</v>
      </c>
      <c r="G48" s="40">
        <v>0</v>
      </c>
      <c r="H48" s="40">
        <v>0</v>
      </c>
      <c r="I48" s="40">
        <f>E48</f>
        <v>34.8592</v>
      </c>
      <c r="J48" s="48">
        <v>2018</v>
      </c>
    </row>
    <row r="49" spans="1:10" ht="23.25" thickBot="1">
      <c r="A49" s="13" t="s">
        <v>44</v>
      </c>
      <c r="B49" s="11" t="s">
        <v>55</v>
      </c>
      <c r="C49" s="23">
        <f>SUM(C47:C48)</f>
        <v>15.46372069</v>
      </c>
      <c r="D49" s="23">
        <f>SUM(D47:D48)</f>
        <v>15.46372069</v>
      </c>
      <c r="E49" s="23">
        <f>SUM(E47:E48)</f>
        <v>34.8592</v>
      </c>
      <c r="F49" s="23">
        <f>F47</f>
        <v>0</v>
      </c>
      <c r="G49" s="23">
        <f>G47</f>
        <v>0</v>
      </c>
      <c r="H49" s="23">
        <f>H47</f>
        <v>0</v>
      </c>
      <c r="I49" s="41"/>
      <c r="J49" s="41"/>
    </row>
    <row r="50" spans="1:10" ht="28.5" customHeight="1" thickBot="1">
      <c r="A50" s="70" t="s">
        <v>82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ht="79.5" thickBot="1">
      <c r="A51" s="37" t="s">
        <v>102</v>
      </c>
      <c r="B51" s="27" t="s">
        <v>55</v>
      </c>
      <c r="C51" s="38">
        <v>79.32763998</v>
      </c>
      <c r="D51" s="38">
        <v>72.70597883</v>
      </c>
      <c r="E51" s="38">
        <v>0</v>
      </c>
      <c r="F51" s="38">
        <v>0</v>
      </c>
      <c r="G51" s="38">
        <v>0</v>
      </c>
      <c r="H51" s="38">
        <v>0</v>
      </c>
      <c r="I51" s="38">
        <f>D51</f>
        <v>72.70597883</v>
      </c>
      <c r="J51" s="39">
        <v>2017</v>
      </c>
    </row>
    <row r="52" spans="1:10" ht="72.75" customHeight="1" thickBot="1">
      <c r="A52" s="37" t="s">
        <v>103</v>
      </c>
      <c r="B52" s="27" t="s">
        <v>55</v>
      </c>
      <c r="C52" s="38">
        <v>0</v>
      </c>
      <c r="D52" s="38">
        <v>0</v>
      </c>
      <c r="E52" s="40">
        <v>68</v>
      </c>
      <c r="F52" s="38">
        <v>0</v>
      </c>
      <c r="G52" s="38">
        <v>0</v>
      </c>
      <c r="H52" s="38">
        <v>0</v>
      </c>
      <c r="I52" s="38">
        <f>E52</f>
        <v>68</v>
      </c>
      <c r="J52" s="39">
        <v>2018</v>
      </c>
    </row>
    <row r="53" spans="1:10" ht="23.25" thickBot="1">
      <c r="A53" s="13" t="s">
        <v>44</v>
      </c>
      <c r="B53" s="11" t="s">
        <v>55</v>
      </c>
      <c r="C53" s="23">
        <f>SUM(C51:C52)</f>
        <v>79.32763998</v>
      </c>
      <c r="D53" s="23">
        <f>SUM(D51:D52)</f>
        <v>72.70597883</v>
      </c>
      <c r="E53" s="23">
        <f>SUM(E51:E52)</f>
        <v>68</v>
      </c>
      <c r="F53" s="23">
        <f>F50</f>
        <v>0</v>
      </c>
      <c r="G53" s="23">
        <f>G50</f>
        <v>0</v>
      </c>
      <c r="H53" s="23">
        <f>H50</f>
        <v>0</v>
      </c>
      <c r="I53" s="41"/>
      <c r="J53" s="41"/>
    </row>
    <row r="54" spans="1:10" ht="29.25" customHeight="1" thickBot="1">
      <c r="A54" s="70" t="s">
        <v>83</v>
      </c>
      <c r="B54" s="71"/>
      <c r="C54" s="71"/>
      <c r="D54" s="71"/>
      <c r="E54" s="71"/>
      <c r="F54" s="71"/>
      <c r="G54" s="71"/>
      <c r="H54" s="71"/>
      <c r="I54" s="71"/>
      <c r="J54" s="72"/>
    </row>
    <row r="55" spans="1:10" ht="79.5" thickBot="1">
      <c r="A55" s="37" t="s">
        <v>100</v>
      </c>
      <c r="B55" s="27" t="s">
        <v>55</v>
      </c>
      <c r="C55" s="38">
        <v>0</v>
      </c>
      <c r="D55" s="38">
        <v>0</v>
      </c>
      <c r="E55" s="38">
        <v>7.7</v>
      </c>
      <c r="F55" s="40">
        <v>7</v>
      </c>
      <c r="G55" s="40">
        <v>7</v>
      </c>
      <c r="H55" s="40">
        <v>0</v>
      </c>
      <c r="I55" s="38">
        <f>G55</f>
        <v>7</v>
      </c>
      <c r="J55" s="39">
        <v>2020</v>
      </c>
    </row>
    <row r="56" spans="1:10" ht="45.75" thickBot="1">
      <c r="A56" s="37" t="s">
        <v>84</v>
      </c>
      <c r="B56" s="27" t="s">
        <v>55</v>
      </c>
      <c r="C56" s="38">
        <v>0</v>
      </c>
      <c r="D56" s="38">
        <v>0</v>
      </c>
      <c r="E56" s="38">
        <v>0.2</v>
      </c>
      <c r="F56" s="40">
        <v>2.38</v>
      </c>
      <c r="G56" s="40">
        <v>0</v>
      </c>
      <c r="H56" s="40">
        <v>0</v>
      </c>
      <c r="I56" s="38">
        <f>F56</f>
        <v>2.38</v>
      </c>
      <c r="J56" s="39">
        <v>2019</v>
      </c>
    </row>
    <row r="57" spans="1:10" ht="23.25" thickBot="1">
      <c r="A57" s="13" t="s">
        <v>44</v>
      </c>
      <c r="B57" s="11" t="s">
        <v>55</v>
      </c>
      <c r="C57" s="23">
        <f aca="true" t="shared" si="3" ref="C57:H57">SUM(C55:C56)</f>
        <v>0</v>
      </c>
      <c r="D57" s="23">
        <f t="shared" si="3"/>
        <v>0</v>
      </c>
      <c r="E57" s="23">
        <f t="shared" si="3"/>
        <v>7.9</v>
      </c>
      <c r="F57" s="23">
        <f t="shared" si="3"/>
        <v>9.379999999999999</v>
      </c>
      <c r="G57" s="23">
        <f t="shared" si="3"/>
        <v>7</v>
      </c>
      <c r="H57" s="23">
        <f t="shared" si="3"/>
        <v>0</v>
      </c>
      <c r="I57" s="41"/>
      <c r="J57" s="41"/>
    </row>
    <row r="58" spans="1:10" ht="12.75">
      <c r="A58" s="28" t="s">
        <v>59</v>
      </c>
      <c r="B58" s="74" t="s">
        <v>55</v>
      </c>
      <c r="C58" s="62">
        <f aca="true" t="shared" si="4" ref="C58:H58">C31+C27+C20+C40+C45+C49+C57+C53</f>
        <v>598.2345481899999</v>
      </c>
      <c r="D58" s="62">
        <f t="shared" si="4"/>
        <v>590.77310792</v>
      </c>
      <c r="E58" s="62">
        <f t="shared" si="4"/>
        <v>601.3745</v>
      </c>
      <c r="F58" s="62">
        <f t="shared" si="4"/>
        <v>376.27309041</v>
      </c>
      <c r="G58" s="62">
        <f t="shared" si="4"/>
        <v>376.929729</v>
      </c>
      <c r="H58" s="62">
        <f t="shared" si="4"/>
        <v>0</v>
      </c>
      <c r="I58" s="75"/>
      <c r="J58" s="75"/>
    </row>
    <row r="59" spans="1:10" ht="13.5" thickBot="1">
      <c r="A59" s="13" t="s">
        <v>45</v>
      </c>
      <c r="B59" s="76"/>
      <c r="C59" s="63"/>
      <c r="D59" s="63"/>
      <c r="E59" s="63"/>
      <c r="F59" s="63"/>
      <c r="G59" s="63"/>
      <c r="H59" s="63"/>
      <c r="I59" s="63"/>
      <c r="J59" s="63"/>
    </row>
  </sheetData>
  <sheetProtection/>
  <mergeCells count="40">
    <mergeCell ref="C11:C14"/>
    <mergeCell ref="A16:J16"/>
    <mergeCell ref="D11:D14"/>
    <mergeCell ref="A5:J5"/>
    <mergeCell ref="I7:J7"/>
    <mergeCell ref="I10:J10"/>
    <mergeCell ref="I8:J8"/>
    <mergeCell ref="C10:D10"/>
    <mergeCell ref="I9:J9"/>
    <mergeCell ref="E11:E14"/>
    <mergeCell ref="F9:H9"/>
    <mergeCell ref="F10:H10"/>
    <mergeCell ref="C9:D9"/>
    <mergeCell ref="F8:H8"/>
    <mergeCell ref="H1:J1"/>
    <mergeCell ref="A2:J2"/>
    <mergeCell ref="C7:D7"/>
    <mergeCell ref="C8:D8"/>
    <mergeCell ref="A3:J3"/>
    <mergeCell ref="A6:J6"/>
    <mergeCell ref="F7:H7"/>
    <mergeCell ref="A4:J4"/>
    <mergeCell ref="G58:G59"/>
    <mergeCell ref="H58:H59"/>
    <mergeCell ref="I58:I59"/>
    <mergeCell ref="B58:B59"/>
    <mergeCell ref="C58:C59"/>
    <mergeCell ref="D58:D59"/>
    <mergeCell ref="E58:E59"/>
    <mergeCell ref="J58:J59"/>
    <mergeCell ref="F58:F59"/>
    <mergeCell ref="A41:J41"/>
    <mergeCell ref="A17:J17"/>
    <mergeCell ref="A18:J18"/>
    <mergeCell ref="A21:J21"/>
    <mergeCell ref="A28:J28"/>
    <mergeCell ref="A32:J32"/>
    <mergeCell ref="A46:J46"/>
    <mergeCell ref="A50:J50"/>
    <mergeCell ref="A54:J5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1"/>
  <rowBreaks count="1" manualBreakCount="1">
    <brk id="29" max="9" man="1"/>
  </rowBreaks>
  <ignoredErrors>
    <ignoredError sqref="I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120" zoomScaleNormal="120" zoomScalePageLayoutView="0" workbookViewId="0" topLeftCell="A16">
      <selection activeCell="E30" sqref="E30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7" t="s">
        <v>47</v>
      </c>
      <c r="I1" s="57"/>
      <c r="J1" s="57"/>
    </row>
    <row r="2" spans="1:256" s="6" customFormat="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10" ht="15.7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>
      <c r="A4" s="53" t="s">
        <v>60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53" t="s">
        <v>61</v>
      </c>
      <c r="B5" s="53"/>
      <c r="C5" s="53"/>
      <c r="D5" s="53"/>
      <c r="E5" s="53"/>
      <c r="F5" s="53"/>
      <c r="G5" s="53"/>
      <c r="H5" s="53"/>
      <c r="I5" s="53"/>
      <c r="J5" s="53"/>
    </row>
    <row r="6" spans="1:256" ht="16.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10" ht="12.75" customHeight="1">
      <c r="A7" s="7" t="s">
        <v>22</v>
      </c>
      <c r="B7" s="8" t="s">
        <v>23</v>
      </c>
      <c r="C7" s="58" t="s">
        <v>24</v>
      </c>
      <c r="D7" s="74"/>
      <c r="E7" s="8" t="s">
        <v>25</v>
      </c>
      <c r="F7" s="58" t="s">
        <v>26</v>
      </c>
      <c r="G7" s="94"/>
      <c r="H7" s="59"/>
      <c r="I7" s="58" t="s">
        <v>27</v>
      </c>
      <c r="J7" s="74"/>
    </row>
    <row r="8" spans="1:10" ht="12.75">
      <c r="A8" s="9" t="s">
        <v>28</v>
      </c>
      <c r="B8" s="10" t="s">
        <v>29</v>
      </c>
      <c r="C8" s="77" t="s">
        <v>30</v>
      </c>
      <c r="D8" s="79"/>
      <c r="E8" s="10" t="s">
        <v>31</v>
      </c>
      <c r="F8" s="95"/>
      <c r="G8" s="96"/>
      <c r="H8" s="97"/>
      <c r="I8" s="77" t="s">
        <v>32</v>
      </c>
      <c r="J8" s="79"/>
    </row>
    <row r="9" spans="1:10" ht="12.75">
      <c r="A9" s="9" t="s">
        <v>48</v>
      </c>
      <c r="B9" s="10" t="s">
        <v>34</v>
      </c>
      <c r="C9" s="90"/>
      <c r="D9" s="91"/>
      <c r="E9" s="14"/>
      <c r="F9" s="95"/>
      <c r="G9" s="96"/>
      <c r="H9" s="97"/>
      <c r="I9" s="90"/>
      <c r="J9" s="91"/>
    </row>
    <row r="10" spans="1:10" ht="13.5" thickBot="1">
      <c r="A10" s="9" t="s">
        <v>35</v>
      </c>
      <c r="B10" s="10" t="s">
        <v>36</v>
      </c>
      <c r="C10" s="92"/>
      <c r="D10" s="93"/>
      <c r="E10" s="15"/>
      <c r="F10" s="60"/>
      <c r="G10" s="98"/>
      <c r="H10" s="61"/>
      <c r="I10" s="92"/>
      <c r="J10" s="93"/>
    </row>
    <row r="11" spans="1:10" ht="12.75" customHeight="1">
      <c r="A11" s="9" t="s">
        <v>49</v>
      </c>
      <c r="B11" s="14"/>
      <c r="C11" s="75" t="s">
        <v>68</v>
      </c>
      <c r="D11" s="75" t="s">
        <v>72</v>
      </c>
      <c r="E11" s="75" t="s">
        <v>73</v>
      </c>
      <c r="F11" s="10" t="s">
        <v>38</v>
      </c>
      <c r="G11" s="10" t="s">
        <v>38</v>
      </c>
      <c r="H11" s="10" t="s">
        <v>38</v>
      </c>
      <c r="I11" s="10" t="s">
        <v>39</v>
      </c>
      <c r="J11" s="10" t="s">
        <v>40</v>
      </c>
    </row>
    <row r="12" spans="1:10" ht="12.75">
      <c r="A12" s="16"/>
      <c r="B12" s="14"/>
      <c r="C12" s="85"/>
      <c r="D12" s="85"/>
      <c r="E12" s="85"/>
      <c r="F12" s="10">
        <v>2019</v>
      </c>
      <c r="G12" s="10">
        <v>2020</v>
      </c>
      <c r="H12" s="10">
        <v>2021</v>
      </c>
      <c r="I12" s="10" t="s">
        <v>41</v>
      </c>
      <c r="J12" s="10" t="s">
        <v>42</v>
      </c>
    </row>
    <row r="13" spans="1:10" ht="12.75">
      <c r="A13" s="16"/>
      <c r="B13" s="14"/>
      <c r="C13" s="85"/>
      <c r="D13" s="85"/>
      <c r="E13" s="85"/>
      <c r="F13" s="10" t="s">
        <v>58</v>
      </c>
      <c r="G13" s="10" t="s">
        <v>58</v>
      </c>
      <c r="H13" s="10" t="s">
        <v>58</v>
      </c>
      <c r="I13" s="14"/>
      <c r="J13" s="10" t="s">
        <v>43</v>
      </c>
    </row>
    <row r="14" spans="1:10" ht="13.5" thickBot="1">
      <c r="A14" s="17"/>
      <c r="B14" s="15"/>
      <c r="C14" s="86"/>
      <c r="D14" s="86"/>
      <c r="E14" s="86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64" t="s">
        <v>50</v>
      </c>
      <c r="B16" s="101"/>
      <c r="C16" s="101"/>
      <c r="D16" s="101"/>
      <c r="E16" s="101"/>
      <c r="F16" s="101"/>
      <c r="G16" s="101"/>
      <c r="H16" s="101"/>
      <c r="I16" s="101"/>
      <c r="J16" s="102"/>
    </row>
    <row r="17" spans="1:10" ht="24" customHeight="1" thickBot="1">
      <c r="A17" s="70" t="s">
        <v>63</v>
      </c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25.5" customHeight="1" thickBot="1">
      <c r="A18" s="64" t="s">
        <v>57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1" ht="57" thickBot="1">
      <c r="A19" s="32" t="s">
        <v>51</v>
      </c>
      <c r="B19" s="21" t="s">
        <v>55</v>
      </c>
      <c r="C19" s="22">
        <v>5</v>
      </c>
      <c r="D19" s="22">
        <v>11.92523316</v>
      </c>
      <c r="E19" s="22">
        <v>10</v>
      </c>
      <c r="F19" s="22">
        <v>10</v>
      </c>
      <c r="G19" s="22">
        <v>10</v>
      </c>
      <c r="H19" s="47">
        <v>10</v>
      </c>
      <c r="I19" s="22">
        <f>H19</f>
        <v>10</v>
      </c>
      <c r="J19" s="21">
        <v>2021</v>
      </c>
      <c r="K19" s="31"/>
    </row>
    <row r="20" spans="1:10" ht="13.5" thickBot="1">
      <c r="A20" s="19" t="s">
        <v>44</v>
      </c>
      <c r="B20" s="21" t="s">
        <v>56</v>
      </c>
      <c r="C20" s="21" t="s">
        <v>56</v>
      </c>
      <c r="D20" s="21" t="s">
        <v>56</v>
      </c>
      <c r="E20" s="21" t="s">
        <v>56</v>
      </c>
      <c r="F20" s="21" t="s">
        <v>56</v>
      </c>
      <c r="G20" s="21" t="s">
        <v>56</v>
      </c>
      <c r="H20" s="21" t="s">
        <v>56</v>
      </c>
      <c r="I20" s="21"/>
      <c r="J20" s="21"/>
    </row>
    <row r="21" spans="1:10" ht="12.75">
      <c r="A21" s="18" t="s">
        <v>52</v>
      </c>
      <c r="B21" s="99" t="s">
        <v>56</v>
      </c>
      <c r="C21" s="99" t="s">
        <v>56</v>
      </c>
      <c r="D21" s="99" t="s">
        <v>56</v>
      </c>
      <c r="E21" s="99" t="s">
        <v>56</v>
      </c>
      <c r="F21" s="99" t="s">
        <v>56</v>
      </c>
      <c r="G21" s="99" t="s">
        <v>56</v>
      </c>
      <c r="H21" s="99" t="s">
        <v>56</v>
      </c>
      <c r="I21" s="99"/>
      <c r="J21" s="99"/>
    </row>
    <row r="22" spans="1:10" ht="13.5" thickBot="1">
      <c r="A22" s="19" t="s">
        <v>45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24.75" customHeight="1" thickBot="1">
      <c r="A23" s="70" t="s">
        <v>53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4.75" customHeight="1" thickBot="1">
      <c r="A24" s="70" t="s">
        <v>67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1" s="35" customFormat="1" ht="57" thickBot="1">
      <c r="A25" s="32" t="s">
        <v>69</v>
      </c>
      <c r="B25" s="44" t="s">
        <v>55</v>
      </c>
      <c r="C25" s="49">
        <f>25.025+1.405</f>
        <v>26.43</v>
      </c>
      <c r="D25" s="49">
        <f>26.96532008</f>
        <v>26.96532008</v>
      </c>
      <c r="E25" s="49">
        <v>10</v>
      </c>
      <c r="F25" s="49">
        <v>10</v>
      </c>
      <c r="G25" s="49">
        <v>10</v>
      </c>
      <c r="H25" s="49">
        <v>10</v>
      </c>
      <c r="I25" s="49">
        <f>H25</f>
        <v>10</v>
      </c>
      <c r="J25" s="44">
        <v>2021</v>
      </c>
      <c r="K25" s="36"/>
    </row>
    <row r="26" spans="1:10" ht="23.25" thickBot="1">
      <c r="A26" s="19" t="s">
        <v>44</v>
      </c>
      <c r="B26" s="21" t="s">
        <v>55</v>
      </c>
      <c r="C26" s="22">
        <f>C25</f>
        <v>26.43</v>
      </c>
      <c r="D26" s="22">
        <f aca="true" t="shared" si="0" ref="D26:H27">D25</f>
        <v>26.96532008</v>
      </c>
      <c r="E26" s="22">
        <f t="shared" si="0"/>
        <v>10</v>
      </c>
      <c r="F26" s="22">
        <f t="shared" si="0"/>
        <v>10</v>
      </c>
      <c r="G26" s="22">
        <f t="shared" si="0"/>
        <v>10</v>
      </c>
      <c r="H26" s="22">
        <f t="shared" si="0"/>
        <v>10</v>
      </c>
      <c r="I26" s="22"/>
      <c r="J26" s="20"/>
    </row>
    <row r="27" spans="1:10" ht="12.75">
      <c r="A27" s="18" t="s">
        <v>52</v>
      </c>
      <c r="B27" s="99" t="s">
        <v>55</v>
      </c>
      <c r="C27" s="105">
        <f>C26</f>
        <v>26.43</v>
      </c>
      <c r="D27" s="105">
        <f t="shared" si="0"/>
        <v>26.96532008</v>
      </c>
      <c r="E27" s="105">
        <f t="shared" si="0"/>
        <v>10</v>
      </c>
      <c r="F27" s="105">
        <f>F26</f>
        <v>10</v>
      </c>
      <c r="G27" s="105">
        <f>G26</f>
        <v>10</v>
      </c>
      <c r="H27" s="105">
        <f>H26</f>
        <v>10</v>
      </c>
      <c r="I27" s="105"/>
      <c r="J27" s="103"/>
    </row>
    <row r="28" spans="1:10" ht="13.5" thickBot="1">
      <c r="A28" s="19" t="s">
        <v>46</v>
      </c>
      <c r="B28" s="100"/>
      <c r="C28" s="100"/>
      <c r="D28" s="100"/>
      <c r="E28" s="100"/>
      <c r="F28" s="100"/>
      <c r="G28" s="100"/>
      <c r="H28" s="100"/>
      <c r="I28" s="100"/>
      <c r="J28" s="104"/>
    </row>
  </sheetData>
  <sheetProtection/>
  <mergeCells count="91"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F21:F22"/>
    <mergeCell ref="B27:B28"/>
    <mergeCell ref="C11:C14"/>
    <mergeCell ref="D11:D14"/>
    <mergeCell ref="E11:E14"/>
    <mergeCell ref="J27:J28"/>
    <mergeCell ref="C27:C28"/>
    <mergeCell ref="D27:D28"/>
    <mergeCell ref="E27:E28"/>
    <mergeCell ref="G21:G22"/>
    <mergeCell ref="H21:H22"/>
    <mergeCell ref="I21:I22"/>
    <mergeCell ref="B21:B22"/>
    <mergeCell ref="C21:C22"/>
    <mergeCell ref="D21:D22"/>
    <mergeCell ref="E21:E22"/>
    <mergeCell ref="A16:J16"/>
    <mergeCell ref="A17:J17"/>
    <mergeCell ref="A18:J18"/>
    <mergeCell ref="BI6:BR6"/>
    <mergeCell ref="BS6:CB6"/>
    <mergeCell ref="C9:D9"/>
    <mergeCell ref="C10:D10"/>
    <mergeCell ref="F7:H10"/>
    <mergeCell ref="I7:J7"/>
    <mergeCell ref="I8:J8"/>
    <mergeCell ref="I9:J9"/>
    <mergeCell ref="I10:J10"/>
    <mergeCell ref="C7:D7"/>
    <mergeCell ref="A6:J6"/>
    <mergeCell ref="K6:T6"/>
    <mergeCell ref="C8:D8"/>
    <mergeCell ref="U6:AD6"/>
    <mergeCell ref="AE6:AN6"/>
    <mergeCell ref="AO6:AX6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EA6:EJ6"/>
    <mergeCell ref="EK6:ET6"/>
    <mergeCell ref="BS2:CB2"/>
    <mergeCell ref="FE6:FN6"/>
    <mergeCell ref="FO6:FX6"/>
    <mergeCell ref="FY6:GH6"/>
    <mergeCell ref="GI6:GR6"/>
    <mergeCell ref="DQ2:DZ2"/>
    <mergeCell ref="EA2:EJ2"/>
    <mergeCell ref="GS6:HB6"/>
    <mergeCell ref="EU6:FD6"/>
    <mergeCell ref="EK2:ET2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CC2:CL2"/>
    <mergeCell ref="GI2:GR2"/>
    <mergeCell ref="GS2:HB2"/>
    <mergeCell ref="CM2:CV2"/>
    <mergeCell ref="CW2:DF2"/>
    <mergeCell ref="DG2:D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2018-01-31T07:47:25Z</cp:lastPrinted>
  <dcterms:created xsi:type="dcterms:W3CDTF">2013-02-18T10:10:28Z</dcterms:created>
  <dcterms:modified xsi:type="dcterms:W3CDTF">2018-02-02T04:12:38Z</dcterms:modified>
  <cp:category/>
  <cp:version/>
  <cp:contentType/>
  <cp:contentStatus/>
</cp:coreProperties>
</file>