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200" windowHeight="11295" activeTab="0"/>
  </bookViews>
  <sheets>
    <sheet name="Приложение 3" sheetId="1" r:id="rId1"/>
    <sheet name="Приложение 6" sheetId="2" r:id="rId2"/>
    <sheet name="Подпись" sheetId="3" r:id="rId3"/>
  </sheets>
  <definedNames>
    <definedName name="_xlnm.Print_Titles" localSheetId="0">'Приложение 3'!$19:$19</definedName>
    <definedName name="_xlnm.Print_Titles" localSheetId="1">'Приложение 6'!$20:$20</definedName>
    <definedName name="_xlnm.Print_Area" localSheetId="2">'Подпись'!$A$1:$Q$33</definedName>
    <definedName name="_xlnm.Print_Area" localSheetId="0">'Приложение 3'!$A$1:$M$72</definedName>
    <definedName name="_xlnm.Print_Area" localSheetId="1">'Приложение 6'!$A$1:$I$38</definedName>
  </definedNames>
  <calcPr fullCalcOnLoad="1" fullPrecision="0"/>
</workbook>
</file>

<file path=xl/sharedStrings.xml><?xml version="1.0" encoding="utf-8"?>
<sst xmlns="http://schemas.openxmlformats.org/spreadsheetml/2006/main" count="165" uniqueCount="74">
  <si>
    <t>№ п/п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</si>
  <si>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</si>
  <si>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</si>
  <si>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</si>
  <si>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</si>
  <si>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</si>
  <si>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</si>
  <si>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</si>
  <si>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всего</t>
  </si>
  <si>
    <t>Всего, в том числе:</t>
  </si>
  <si>
    <t>краевой бюджет</t>
  </si>
  <si>
    <t>Цель, задача, мероприятие</t>
  </si>
  <si>
    <t>внебюджетные источники</t>
  </si>
  <si>
    <t>1.</t>
  </si>
  <si>
    <t>2.</t>
  </si>
  <si>
    <t>Источники финансирования</t>
  </si>
  <si>
    <t>Срок реализации</t>
  </si>
  <si>
    <t>2.1.</t>
  </si>
  <si>
    <t>2.2.</t>
  </si>
  <si>
    <t xml:space="preserve">ОБЪЕМ  </t>
  </si>
  <si>
    <t>Источники и направления расходов</t>
  </si>
  <si>
    <t>Всего:</t>
  </si>
  <si>
    <t>Председатель комитета жилищно-</t>
  </si>
  <si>
    <t>коммунального хозяйства города Барнаула</t>
  </si>
  <si>
    <t>А.Ф.Бенс</t>
  </si>
  <si>
    <t>и кредитной политике города Барнаула</t>
  </si>
  <si>
    <t xml:space="preserve">Председатель комитета по финансам, налоговой </t>
  </si>
  <si>
    <t>Н.А.Тиньгаева</t>
  </si>
  <si>
    <t>2019-2025 годы</t>
  </si>
  <si>
    <t>Всего финансовых затрат, в том числе:</t>
  </si>
  <si>
    <t>из внебюджетных источников</t>
  </si>
  <si>
    <t xml:space="preserve">Капитальные вложения,  в том числе: </t>
  </si>
  <si>
    <t>Прочие расходы, в том числе:</t>
  </si>
  <si>
    <t>из внебюджетных  источников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</si>
  <si>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</si>
  <si>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6</t>
  </si>
  <si>
    <t>Приложение 3</t>
  </si>
  <si>
    <t>1.1.1. Выкуп жилых помещений у собственников</t>
  </si>
  <si>
    <t>1.2.1. Строительство домов</t>
  </si>
  <si>
    <t>1.2.2. Приобретение жилых помещений у застройщиков в строящихся домах и в домах, введенных в эксплуатацию</t>
  </si>
  <si>
    <t>1.2.3. Приобретение жилых помещений у лиц, не являющихся застройщиками</t>
  </si>
  <si>
    <t xml:space="preserve">к муниципальной программе </t>
  </si>
  <si>
    <t xml:space="preserve">«Обеспечение устойчивого </t>
  </si>
  <si>
    <t xml:space="preserve">сокращения непригодного </t>
  </si>
  <si>
    <t xml:space="preserve">для проживания жилищного </t>
  </si>
  <si>
    <t xml:space="preserve">фонда города Барнаула </t>
  </si>
  <si>
    <t>на 2019-2025 годы»</t>
  </si>
  <si>
    <t>Комитет</t>
  </si>
  <si>
    <t>мероприятий Программы</t>
  </si>
  <si>
    <t>из городского бюджета*</t>
  </si>
  <si>
    <t>федеральный бюджет*</t>
  </si>
  <si>
    <t>городской бюджет**</t>
  </si>
  <si>
    <t>Цель 
Создание безопасных и благоприятных условий проживания граждан путем устойчивого сокращения непригодного для проживания жилищного фонда</t>
  </si>
  <si>
    <t>Задача
Обеспечение устойчивого сокращения аварийного и непригодного для проживания жилищного фонда, признанного таковым в установленном порядке 
с 01.01.2012 по 01.01.2017</t>
  </si>
  <si>
    <t>1.1.2. Предоставление жилых помещений в рамках договора о развитии застроенных территорий</t>
  </si>
  <si>
    <t>1.1.3. Переселение в свободный жилищный фонд</t>
  </si>
  <si>
    <t xml:space="preserve">Мероприятие 1.2. 
Расселение в рамках Программы, связанное с приобретением жилых помещений за счет бюджетных средств, в том числе: </t>
  </si>
  <si>
    <t>Ответственный исполнитель, соисполнители, участники Программы</t>
  </si>
  <si>
    <t>Сумма расходов по годам реализации, тыс. рублей</t>
  </si>
  <si>
    <t>из краевого бюджета</t>
  </si>
  <si>
    <t xml:space="preserve">из краевого бюджета </t>
  </si>
  <si>
    <t>из федерального бюджета**</t>
  </si>
  <si>
    <t>фонда города Барнаула»</t>
  </si>
  <si>
    <t>на 2019-2025 годы</t>
  </si>
  <si>
    <t>* средства государственной корпорации – Фонда содействия реформированию жилищно-коммунального хозяйства;</t>
  </si>
  <si>
    <t>** средства городского бюджета запланированы исходя из возможностей бюджета города.</t>
  </si>
  <si>
    <t>* средства городского бюджета запланированы исходя из возможностей бюджета города;</t>
  </si>
  <si>
    <t>** средства государственной корпорации – Фонда содействия реформированию жилищно-коммунального хозяйства.</t>
  </si>
  <si>
    <t>финансовых ресурсов, необходимых для реализации Программы</t>
  </si>
  <si>
    <t>Мероприятие 1.1.
Расселение в рамках Программы, не связанное с приобретением жилых помещений и связанное с приобретением жилых помещений без использования бюджетных средств, в том числе:</t>
  </si>
  <si>
    <t xml:space="preserve">к постановлению </t>
  </si>
  <si>
    <t>администрации города</t>
  </si>
  <si>
    <t>от ___________ № _____________</t>
  </si>
  <si>
    <t>Приложение 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</si>
</sst>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#,##0.0"/>
    <numFmt numFmtId="187" formatCode="0.000"/>
  </numFmts>
  <fonts count="5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trike/>
      <sz val="14"/>
      <color indexed="10"/>
      <name val="Times New Roman"/>
      <family val="1"/>
    </font>
    <font>
      <sz val="8"/>
      <name val="Times New Roman"/>
      <family val="2"/>
    </font>
    <font>
      <sz val="16"/>
      <color indexed="8"/>
      <name val="Times New Roman"/>
      <family val="2"/>
    </font>
    <font>
      <sz val="12"/>
      <color indexed="10"/>
      <name val="Times New Roman"/>
      <family val="2"/>
    </font>
    <font>
      <strike/>
      <sz val="12"/>
      <color indexed="10"/>
      <name val="Times New Roman"/>
      <family val="2"/>
    </font>
    <font>
      <strike/>
      <sz val="12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20.5"/>
      <name val="Times New Roman"/>
      <family val="1"/>
    </font>
    <font>
      <sz val="14"/>
      <color indexed="8"/>
      <name val="Times New Roman"/>
      <family val="2"/>
    </font>
    <font>
      <sz val="16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9"/>
      <color indexed="8"/>
      <name val="Times New Roman"/>
      <family val="1"/>
    </font>
    <font>
      <sz val="20.5"/>
      <color indexed="8"/>
      <name val="Times New Roman"/>
      <family val="1"/>
    </font>
    <font>
      <sz val="18"/>
      <color indexed="8"/>
      <name val="Times New Roman"/>
      <family val="2"/>
    </font>
    <font>
      <sz val="21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9"/>
      <color theme="1"/>
      <name val="Times New Roman"/>
      <family val="1"/>
    </font>
    <font>
      <sz val="14"/>
      <color theme="1"/>
      <name val="Times New Roman"/>
      <family val="2"/>
    </font>
    <font>
      <sz val="20.5"/>
      <color theme="1"/>
      <name val="Times New Roman"/>
      <family val="1"/>
    </font>
    <font>
      <sz val="18"/>
      <color theme="1"/>
      <name val="Times New Roman"/>
      <family val="2"/>
    </font>
    <font>
      <sz val="16"/>
      <color theme="1"/>
      <name val="Times New Roman"/>
      <family val="2"/>
    </font>
    <font>
      <sz val="2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84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 horizontal="justify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53" fillId="0" borderId="0" xfId="0" applyFont="1" applyAlignment="1">
      <alignment/>
    </xf>
    <xf numFmtId="0" fontId="10" fillId="0" borderId="0" xfId="0" applyFont="1" applyFill="1" applyAlignment="1">
      <alignment horizontal="left" vertical="center"/>
    </xf>
    <xf numFmtId="0" fontId="54" fillId="0" borderId="0" xfId="0" applyFont="1" applyAlignment="1">
      <alignment/>
    </xf>
    <xf numFmtId="0" fontId="10" fillId="0" borderId="0" xfId="0" applyFont="1" applyAlignment="1">
      <alignment horizontal="left"/>
    </xf>
    <xf numFmtId="0" fontId="5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53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 wrapText="1"/>
    </xf>
    <xf numFmtId="0" fontId="53" fillId="32" borderId="11" xfId="0" applyFont="1" applyFill="1" applyBorder="1" applyAlignment="1">
      <alignment vertical="top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84" fontId="4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" fillId="0" borderId="0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12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wrapText="1"/>
    </xf>
    <xf numFmtId="0" fontId="5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7" fillId="0" borderId="0" xfId="0" applyFont="1" applyFill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2" fontId="9" fillId="0" borderId="0" xfId="0" applyNumberFormat="1" applyFont="1" applyFill="1" applyAlignment="1">
      <alignment horizontal="right"/>
    </xf>
    <xf numFmtId="0" fontId="54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view="pageBreakPreview" zoomScale="70" zoomScaleSheetLayoutView="70" zoomScalePageLayoutView="0" workbookViewId="0" topLeftCell="A1">
      <pane xSplit="4" ySplit="19" topLeftCell="E20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15" sqref="A15:M15"/>
    </sheetView>
  </sheetViews>
  <sheetFormatPr defaultColWidth="9.00390625" defaultRowHeight="15.75"/>
  <cols>
    <col min="1" max="1" width="5.25390625" style="2" customWidth="1"/>
    <col min="2" max="2" width="27.375" style="2" customWidth="1"/>
    <col min="3" max="3" width="14.00390625" style="2" bestFit="1" customWidth="1"/>
    <col min="4" max="4" width="14.875" style="2" customWidth="1"/>
    <col min="5" max="5" width="10.00390625" style="2" customWidth="1"/>
    <col min="6" max="7" width="10.00390625" style="2" bestFit="1" customWidth="1"/>
    <col min="8" max="8" width="10.875" style="2" bestFit="1" customWidth="1"/>
    <col min="9" max="10" width="10.00390625" style="2" bestFit="1" customWidth="1"/>
    <col min="11" max="11" width="9.875" style="2" bestFit="1" customWidth="1"/>
    <col min="12" max="12" width="11.00390625" style="2" bestFit="1" customWidth="1"/>
    <col min="13" max="13" width="16.875" style="2" customWidth="1"/>
    <col min="14" max="14" width="9.375" style="2" bestFit="1" customWidth="1"/>
    <col min="15" max="16384" width="9.00390625" style="2" customWidth="1"/>
  </cols>
  <sheetData>
    <row r="1" spans="10:12" ht="20.25">
      <c r="J1" s="69" t="s">
        <v>73</v>
      </c>
      <c r="K1" s="69"/>
      <c r="L1" s="69"/>
    </row>
    <row r="2" spans="10:12" ht="20.25">
      <c r="J2" s="69" t="s">
        <v>70</v>
      </c>
      <c r="K2" s="69"/>
      <c r="L2" s="69"/>
    </row>
    <row r="3" spans="10:12" ht="20.25">
      <c r="J3" s="69" t="s">
        <v>71</v>
      </c>
      <c r="K3" s="69"/>
      <c r="L3" s="69"/>
    </row>
    <row r="4" spans="10:12" ht="20.25">
      <c r="J4" s="69" t="s">
        <v>72</v>
      </c>
      <c r="K4" s="69"/>
      <c r="L4" s="69"/>
    </row>
    <row r="6" spans="1:13" ht="20.25">
      <c r="A6" s="20"/>
      <c r="B6" s="20"/>
      <c r="C6" s="20"/>
      <c r="D6" s="20"/>
      <c r="E6" s="20"/>
      <c r="F6" s="20"/>
      <c r="G6" s="20"/>
      <c r="H6" s="20"/>
      <c r="I6" s="21"/>
      <c r="J6" s="21" t="s">
        <v>36</v>
      </c>
      <c r="K6" s="21"/>
      <c r="L6" s="21"/>
      <c r="M6" s="21"/>
    </row>
    <row r="7" spans="1:13" ht="20.25">
      <c r="A7" s="20"/>
      <c r="B7" s="20"/>
      <c r="C7" s="20"/>
      <c r="D7" s="20"/>
      <c r="E7" s="20"/>
      <c r="F7" s="20"/>
      <c r="G7" s="20"/>
      <c r="H7" s="20"/>
      <c r="I7" s="21"/>
      <c r="J7" s="57" t="s">
        <v>41</v>
      </c>
      <c r="K7" s="57"/>
      <c r="L7" s="57"/>
      <c r="M7" s="57"/>
    </row>
    <row r="8" spans="1:13" ht="20.25">
      <c r="A8" s="20"/>
      <c r="B8" s="20"/>
      <c r="C8" s="20"/>
      <c r="D8" s="20"/>
      <c r="E8" s="20"/>
      <c r="F8" s="20"/>
      <c r="G8" s="20"/>
      <c r="H8" s="20"/>
      <c r="I8" s="21"/>
      <c r="J8" s="57" t="s">
        <v>42</v>
      </c>
      <c r="K8" s="57"/>
      <c r="L8" s="57"/>
      <c r="M8" s="57"/>
    </row>
    <row r="9" spans="1:13" ht="20.25">
      <c r="A9" s="20"/>
      <c r="B9" s="20"/>
      <c r="C9" s="20"/>
      <c r="D9" s="20"/>
      <c r="E9" s="20"/>
      <c r="F9" s="20"/>
      <c r="G9" s="20"/>
      <c r="H9" s="20"/>
      <c r="I9" s="21"/>
      <c r="J9" s="57" t="s">
        <v>43</v>
      </c>
      <c r="K9" s="57"/>
      <c r="L9" s="57"/>
      <c r="M9" s="57"/>
    </row>
    <row r="10" spans="1:13" ht="20.25">
      <c r="A10" s="20"/>
      <c r="B10" s="20"/>
      <c r="C10" s="20"/>
      <c r="D10" s="20"/>
      <c r="E10" s="20"/>
      <c r="F10" s="20"/>
      <c r="G10" s="20"/>
      <c r="H10" s="20"/>
      <c r="I10" s="21"/>
      <c r="J10" s="57" t="s">
        <v>44</v>
      </c>
      <c r="K10" s="57"/>
      <c r="L10" s="57"/>
      <c r="M10" s="57"/>
    </row>
    <row r="11" spans="1:13" ht="20.25">
      <c r="A11" s="20"/>
      <c r="B11" s="20"/>
      <c r="C11" s="20"/>
      <c r="D11" s="20"/>
      <c r="E11" s="20"/>
      <c r="F11" s="20"/>
      <c r="G11" s="20"/>
      <c r="H11" s="20"/>
      <c r="I11" s="21"/>
      <c r="J11" s="57" t="s">
        <v>45</v>
      </c>
      <c r="K11" s="57"/>
      <c r="L11" s="57"/>
      <c r="M11" s="57"/>
    </row>
    <row r="12" spans="1:13" ht="20.25">
      <c r="A12" s="20"/>
      <c r="B12" s="20"/>
      <c r="C12" s="20"/>
      <c r="D12" s="20"/>
      <c r="E12" s="20"/>
      <c r="F12" s="20"/>
      <c r="G12" s="20"/>
      <c r="H12" s="20"/>
      <c r="I12" s="21"/>
      <c r="J12" s="57" t="s">
        <v>46</v>
      </c>
      <c r="K12" s="57"/>
      <c r="L12" s="57"/>
      <c r="M12" s="57"/>
    </row>
    <row r="13" spans="1:13" ht="12" customHeight="1">
      <c r="A13" s="20"/>
      <c r="B13" s="20"/>
      <c r="C13" s="20"/>
      <c r="D13" s="20"/>
      <c r="E13" s="20"/>
      <c r="F13" s="20"/>
      <c r="G13" s="20"/>
      <c r="H13" s="20"/>
      <c r="I13" s="21"/>
      <c r="J13" s="21"/>
      <c r="K13" s="21"/>
      <c r="L13" s="21"/>
      <c r="M13" s="21"/>
    </row>
    <row r="14" spans="1:14" ht="20.25">
      <c r="A14" s="51" t="s">
        <v>34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1"/>
    </row>
    <row r="15" spans="1:19" ht="20.25" customHeight="1">
      <c r="A15" s="55" t="s">
        <v>48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O15" s="54"/>
      <c r="P15" s="54"/>
      <c r="Q15" s="54"/>
      <c r="R15" s="54"/>
      <c r="S15" s="54"/>
    </row>
    <row r="16" spans="1:19" ht="9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O16" s="58"/>
      <c r="P16" s="58"/>
      <c r="Q16" s="58"/>
      <c r="R16" s="58"/>
      <c r="S16" s="58"/>
    </row>
    <row r="17" spans="1:19" ht="27" customHeight="1">
      <c r="A17" s="52" t="s">
        <v>0</v>
      </c>
      <c r="B17" s="52" t="s">
        <v>11</v>
      </c>
      <c r="C17" s="52" t="s">
        <v>16</v>
      </c>
      <c r="D17" s="53" t="s">
        <v>57</v>
      </c>
      <c r="E17" s="53" t="s">
        <v>58</v>
      </c>
      <c r="F17" s="53"/>
      <c r="G17" s="53"/>
      <c r="H17" s="53"/>
      <c r="I17" s="53"/>
      <c r="J17" s="53"/>
      <c r="K17" s="53"/>
      <c r="L17" s="53"/>
      <c r="M17" s="52" t="s">
        <v>15</v>
      </c>
      <c r="O17" s="54"/>
      <c r="P17" s="54"/>
      <c r="Q17" s="54"/>
      <c r="R17" s="54"/>
      <c r="S17" s="54"/>
    </row>
    <row r="18" spans="1:19" ht="53.25" customHeight="1">
      <c r="A18" s="52"/>
      <c r="B18" s="52"/>
      <c r="C18" s="52"/>
      <c r="D18" s="53"/>
      <c r="E18" s="22" t="s">
        <v>1</v>
      </c>
      <c r="F18" s="22" t="s">
        <v>2</v>
      </c>
      <c r="G18" s="22" t="s">
        <v>3</v>
      </c>
      <c r="H18" s="22" t="s">
        <v>4</v>
      </c>
      <c r="I18" s="22" t="s">
        <v>5</v>
      </c>
      <c r="J18" s="22" t="s">
        <v>6</v>
      </c>
      <c r="K18" s="22" t="s">
        <v>7</v>
      </c>
      <c r="L18" s="22" t="s">
        <v>8</v>
      </c>
      <c r="M18" s="52"/>
      <c r="O18" s="54"/>
      <c r="P18" s="54"/>
      <c r="Q18" s="54"/>
      <c r="R18" s="54"/>
      <c r="S18" s="54"/>
    </row>
    <row r="19" spans="1:19" ht="16.5" customHeight="1">
      <c r="A19" s="23">
        <v>1</v>
      </c>
      <c r="B19" s="23">
        <v>2</v>
      </c>
      <c r="C19" s="23">
        <v>3</v>
      </c>
      <c r="D19" s="23">
        <v>4</v>
      </c>
      <c r="E19" s="23">
        <v>9</v>
      </c>
      <c r="F19" s="23">
        <v>10</v>
      </c>
      <c r="G19" s="23">
        <v>11</v>
      </c>
      <c r="H19" s="23">
        <v>12</v>
      </c>
      <c r="I19" s="23">
        <v>13</v>
      </c>
      <c r="J19" s="23">
        <v>14</v>
      </c>
      <c r="K19" s="23">
        <v>15</v>
      </c>
      <c r="L19" s="23">
        <v>16</v>
      </c>
      <c r="M19" s="23">
        <v>17</v>
      </c>
      <c r="O19" s="54"/>
      <c r="P19" s="54"/>
      <c r="Q19" s="54"/>
      <c r="R19" s="54"/>
      <c r="S19" s="54"/>
    </row>
    <row r="20" spans="1:19" ht="31.5">
      <c r="A20" s="50" t="s">
        <v>13</v>
      </c>
      <c r="B20" s="49" t="s">
        <v>52</v>
      </c>
      <c r="C20" s="50" t="s">
        <v>28</v>
      </c>
      <c r="D20" s="50" t="s">
        <v>47</v>
      </c>
      <c r="E20" s="28">
        <f aca="true" t="shared" si="0" ref="E20:K20">E21+E22+E23+E24</f>
        <v>395364.28</v>
      </c>
      <c r="F20" s="28">
        <f t="shared" si="0"/>
        <v>290737.61</v>
      </c>
      <c r="G20" s="28">
        <f t="shared" si="0"/>
        <v>164859.36</v>
      </c>
      <c r="H20" s="28">
        <f t="shared" si="0"/>
        <v>789728.97</v>
      </c>
      <c r="I20" s="28">
        <f t="shared" si="0"/>
        <v>933891.2</v>
      </c>
      <c r="J20" s="28">
        <f t="shared" si="0"/>
        <v>851561.63</v>
      </c>
      <c r="K20" s="28">
        <f t="shared" si="0"/>
        <v>0</v>
      </c>
      <c r="L20" s="28">
        <f>K20+J20+I20+H20+G20+F20+E20</f>
        <v>3426143.05</v>
      </c>
      <c r="M20" s="24" t="s">
        <v>9</v>
      </c>
      <c r="O20" s="54"/>
      <c r="P20" s="54"/>
      <c r="Q20" s="54"/>
      <c r="R20" s="54"/>
      <c r="S20" s="54"/>
    </row>
    <row r="21" spans="1:19" ht="31.5">
      <c r="A21" s="50"/>
      <c r="B21" s="49"/>
      <c r="C21" s="50"/>
      <c r="D21" s="50"/>
      <c r="E21" s="28">
        <f>E26</f>
        <v>347529.31</v>
      </c>
      <c r="F21" s="28">
        <f aca="true" t="shared" si="1" ref="F21:K21">F26</f>
        <v>70534.46</v>
      </c>
      <c r="G21" s="28">
        <f t="shared" si="1"/>
        <v>57590.27</v>
      </c>
      <c r="H21" s="28">
        <f t="shared" si="1"/>
        <v>676641.92</v>
      </c>
      <c r="I21" s="28">
        <f t="shared" si="1"/>
        <v>727039.1</v>
      </c>
      <c r="J21" s="28">
        <f t="shared" si="1"/>
        <v>754688.42</v>
      </c>
      <c r="K21" s="28">
        <f t="shared" si="1"/>
        <v>0</v>
      </c>
      <c r="L21" s="28">
        <f>K21+J21+I21+H21+G21+F21+E21</f>
        <v>2634023.48</v>
      </c>
      <c r="M21" s="24" t="s">
        <v>50</v>
      </c>
      <c r="O21" s="54"/>
      <c r="P21" s="54"/>
      <c r="Q21" s="54"/>
      <c r="R21" s="54"/>
      <c r="S21" s="54"/>
    </row>
    <row r="22" spans="1:13" ht="15.75">
      <c r="A22" s="50"/>
      <c r="B22" s="49"/>
      <c r="C22" s="50"/>
      <c r="D22" s="50"/>
      <c r="E22" s="28">
        <f aca="true" t="shared" si="2" ref="E22:K22">E27</f>
        <v>3623.72</v>
      </c>
      <c r="F22" s="28">
        <f t="shared" si="2"/>
        <v>834.91</v>
      </c>
      <c r="G22" s="28">
        <f t="shared" si="2"/>
        <v>1016.81</v>
      </c>
      <c r="H22" s="28">
        <f t="shared" si="2"/>
        <v>6834.77</v>
      </c>
      <c r="I22" s="28">
        <f t="shared" si="2"/>
        <v>7343.83</v>
      </c>
      <c r="J22" s="28">
        <f t="shared" si="2"/>
        <v>7623.11</v>
      </c>
      <c r="K22" s="28">
        <f t="shared" si="2"/>
        <v>0</v>
      </c>
      <c r="L22" s="28">
        <f>K22+J22+I22+H22+G22+F22+E22</f>
        <v>27277.15</v>
      </c>
      <c r="M22" s="24" t="s">
        <v>10</v>
      </c>
    </row>
    <row r="23" spans="1:13" ht="34.5" customHeight="1">
      <c r="A23" s="50"/>
      <c r="B23" s="49"/>
      <c r="C23" s="50"/>
      <c r="D23" s="50"/>
      <c r="E23" s="28">
        <f aca="true" t="shared" si="3" ref="E23:J23">E28</f>
        <v>44211.25</v>
      </c>
      <c r="F23" s="28">
        <f t="shared" si="3"/>
        <v>219368.24</v>
      </c>
      <c r="G23" s="28">
        <f t="shared" si="3"/>
        <v>106252.28</v>
      </c>
      <c r="H23" s="28">
        <f t="shared" si="3"/>
        <v>106252.28</v>
      </c>
      <c r="I23" s="28">
        <f t="shared" si="3"/>
        <v>199508.27</v>
      </c>
      <c r="J23" s="28">
        <f t="shared" si="3"/>
        <v>89250.1</v>
      </c>
      <c r="K23" s="28">
        <v>0</v>
      </c>
      <c r="L23" s="28">
        <f>K23+J23+I23+H23+G23+F23+E23</f>
        <v>764842.42</v>
      </c>
      <c r="M23" s="24" t="s">
        <v>51</v>
      </c>
    </row>
    <row r="24" spans="1:13" ht="31.5">
      <c r="A24" s="50"/>
      <c r="B24" s="49"/>
      <c r="C24" s="50"/>
      <c r="D24" s="50"/>
      <c r="E24" s="28">
        <f aca="true" t="shared" si="4" ref="E24:K24">E29</f>
        <v>0</v>
      </c>
      <c r="F24" s="28">
        <f t="shared" si="4"/>
        <v>0</v>
      </c>
      <c r="G24" s="28">
        <f t="shared" si="4"/>
        <v>0</v>
      </c>
      <c r="H24" s="28">
        <f t="shared" si="4"/>
        <v>0</v>
      </c>
      <c r="I24" s="28">
        <f t="shared" si="4"/>
        <v>0</v>
      </c>
      <c r="J24" s="28">
        <f t="shared" si="4"/>
        <v>0</v>
      </c>
      <c r="K24" s="28">
        <f t="shared" si="4"/>
        <v>0</v>
      </c>
      <c r="L24" s="28">
        <f>K24+J24+I24+H24+G24+F24+E24</f>
        <v>0</v>
      </c>
      <c r="M24" s="24" t="s">
        <v>12</v>
      </c>
    </row>
    <row r="25" spans="1:13" ht="31.5">
      <c r="A25" s="50" t="s">
        <v>14</v>
      </c>
      <c r="B25" s="49" t="s">
        <v>53</v>
      </c>
      <c r="C25" s="50" t="s">
        <v>28</v>
      </c>
      <c r="D25" s="50" t="s">
        <v>47</v>
      </c>
      <c r="E25" s="28">
        <f aca="true" t="shared" si="5" ref="E25:K25">E26+E27+E28+E29</f>
        <v>395364.28</v>
      </c>
      <c r="F25" s="28">
        <f t="shared" si="5"/>
        <v>290737.61</v>
      </c>
      <c r="G25" s="28">
        <f t="shared" si="5"/>
        <v>164859.36</v>
      </c>
      <c r="H25" s="28">
        <f t="shared" si="5"/>
        <v>789728.97</v>
      </c>
      <c r="I25" s="28">
        <f t="shared" si="5"/>
        <v>933891.2</v>
      </c>
      <c r="J25" s="28">
        <f t="shared" si="5"/>
        <v>851561.63</v>
      </c>
      <c r="K25" s="28">
        <f t="shared" si="5"/>
        <v>0</v>
      </c>
      <c r="L25" s="28">
        <f>L26+L27+L28+L29</f>
        <v>3426143.05</v>
      </c>
      <c r="M25" s="24" t="s">
        <v>9</v>
      </c>
    </row>
    <row r="26" spans="1:13" ht="31.5">
      <c r="A26" s="50"/>
      <c r="B26" s="49"/>
      <c r="C26" s="50"/>
      <c r="D26" s="50"/>
      <c r="E26" s="28">
        <v>347529.31</v>
      </c>
      <c r="F26" s="28">
        <v>70534.46</v>
      </c>
      <c r="G26" s="28">
        <v>57590.27</v>
      </c>
      <c r="H26" s="28">
        <v>676641.92</v>
      </c>
      <c r="I26" s="28">
        <v>727039.1</v>
      </c>
      <c r="J26" s="28">
        <v>754688.42</v>
      </c>
      <c r="K26" s="28">
        <v>0</v>
      </c>
      <c r="L26" s="28">
        <f aca="true" t="shared" si="6" ref="L26:L39">SUM(E26:K26)</f>
        <v>2634023.48</v>
      </c>
      <c r="M26" s="24" t="s">
        <v>50</v>
      </c>
    </row>
    <row r="27" spans="1:13" ht="15.75">
      <c r="A27" s="50"/>
      <c r="B27" s="49"/>
      <c r="C27" s="50"/>
      <c r="D27" s="50"/>
      <c r="E27" s="28">
        <v>3623.72</v>
      </c>
      <c r="F27" s="28">
        <v>834.91</v>
      </c>
      <c r="G27" s="28">
        <v>1016.81</v>
      </c>
      <c r="H27" s="28">
        <v>6834.77</v>
      </c>
      <c r="I27" s="28">
        <v>7343.83</v>
      </c>
      <c r="J27" s="28">
        <v>7623.11</v>
      </c>
      <c r="K27" s="28">
        <v>0</v>
      </c>
      <c r="L27" s="28">
        <f t="shared" si="6"/>
        <v>27277.15</v>
      </c>
      <c r="M27" s="24" t="s">
        <v>10</v>
      </c>
    </row>
    <row r="28" spans="1:13" ht="32.25" customHeight="1">
      <c r="A28" s="50"/>
      <c r="B28" s="49"/>
      <c r="C28" s="50"/>
      <c r="D28" s="50"/>
      <c r="E28" s="28">
        <v>44211.25</v>
      </c>
      <c r="F28" s="28">
        <v>219368.24</v>
      </c>
      <c r="G28" s="28">
        <f>80964.97+25287.31</f>
        <v>106252.28</v>
      </c>
      <c r="H28" s="28">
        <f>760.85+105491.43</f>
        <v>106252.28</v>
      </c>
      <c r="I28" s="28">
        <f>139753.1+59755.17</f>
        <v>199508.27</v>
      </c>
      <c r="J28" s="28">
        <v>89250.1</v>
      </c>
      <c r="K28" s="28">
        <v>0</v>
      </c>
      <c r="L28" s="28">
        <f t="shared" si="6"/>
        <v>764842.42</v>
      </c>
      <c r="M28" s="24" t="s">
        <v>51</v>
      </c>
    </row>
    <row r="29" spans="1:13" ht="31.5">
      <c r="A29" s="50"/>
      <c r="B29" s="49"/>
      <c r="C29" s="50"/>
      <c r="D29" s="50"/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f t="shared" si="6"/>
        <v>0</v>
      </c>
      <c r="M29" s="24" t="s">
        <v>12</v>
      </c>
    </row>
    <row r="30" spans="1:13" ht="31.5">
      <c r="A30" s="48" t="s">
        <v>17</v>
      </c>
      <c r="B30" s="49" t="s">
        <v>69</v>
      </c>
      <c r="C30" s="50" t="s">
        <v>28</v>
      </c>
      <c r="D30" s="50" t="s">
        <v>47</v>
      </c>
      <c r="E30" s="28">
        <f aca="true" t="shared" si="7" ref="E30:K30">E31+E32+E33+E34</f>
        <v>316373.73</v>
      </c>
      <c r="F30" s="28">
        <f t="shared" si="7"/>
        <v>130274.63</v>
      </c>
      <c r="G30" s="28">
        <f t="shared" si="7"/>
        <v>176975.7</v>
      </c>
      <c r="H30" s="28">
        <f t="shared" si="7"/>
        <v>623548.6</v>
      </c>
      <c r="I30" s="28">
        <f t="shared" si="7"/>
        <v>795352.86</v>
      </c>
      <c r="J30" s="28">
        <f t="shared" si="7"/>
        <v>802972.38</v>
      </c>
      <c r="K30" s="28">
        <f t="shared" si="7"/>
        <v>0</v>
      </c>
      <c r="L30" s="28">
        <f t="shared" si="6"/>
        <v>2845497.9</v>
      </c>
      <c r="M30" s="24" t="s">
        <v>9</v>
      </c>
    </row>
    <row r="31" spans="1:13" ht="31.5">
      <c r="A31" s="48"/>
      <c r="B31" s="49"/>
      <c r="C31" s="50"/>
      <c r="D31" s="50"/>
      <c r="E31" s="28">
        <v>276504.77</v>
      </c>
      <c r="F31" s="28">
        <v>58807.31</v>
      </c>
      <c r="G31" s="28">
        <v>72608.3</v>
      </c>
      <c r="H31" s="28">
        <v>553570.4</v>
      </c>
      <c r="I31" s="28">
        <f aca="true" t="shared" si="8" ref="I31:K33">I36+I41+I46</f>
        <v>621254.32</v>
      </c>
      <c r="J31" s="28">
        <f t="shared" si="8"/>
        <v>733641.58</v>
      </c>
      <c r="K31" s="28">
        <f t="shared" si="8"/>
        <v>0</v>
      </c>
      <c r="L31" s="28">
        <f t="shared" si="6"/>
        <v>2316386.68</v>
      </c>
      <c r="M31" s="24" t="s">
        <v>50</v>
      </c>
    </row>
    <row r="32" spans="1:13" ht="15.75">
      <c r="A32" s="48"/>
      <c r="B32" s="49"/>
      <c r="C32" s="50"/>
      <c r="D32" s="50"/>
      <c r="E32" s="28">
        <v>37004.12</v>
      </c>
      <c r="F32" s="28">
        <v>587.92</v>
      </c>
      <c r="G32" s="28">
        <v>733.4</v>
      </c>
      <c r="H32" s="28">
        <v>5591.6</v>
      </c>
      <c r="I32" s="28">
        <f t="shared" si="8"/>
        <v>6275.3</v>
      </c>
      <c r="J32" s="28">
        <f t="shared" si="8"/>
        <v>7410.51</v>
      </c>
      <c r="K32" s="28">
        <f t="shared" si="8"/>
        <v>0</v>
      </c>
      <c r="L32" s="28">
        <f t="shared" si="6"/>
        <v>57602.85</v>
      </c>
      <c r="M32" s="24" t="s">
        <v>10</v>
      </c>
    </row>
    <row r="33" spans="1:13" ht="31.5" customHeight="1">
      <c r="A33" s="48"/>
      <c r="B33" s="49"/>
      <c r="C33" s="50"/>
      <c r="D33" s="50"/>
      <c r="E33" s="28">
        <v>2864.84</v>
      </c>
      <c r="F33" s="28">
        <v>70879.4</v>
      </c>
      <c r="G33" s="28">
        <v>103634</v>
      </c>
      <c r="H33" s="28">
        <v>64386.6</v>
      </c>
      <c r="I33" s="28">
        <f t="shared" si="8"/>
        <v>167823.24</v>
      </c>
      <c r="J33" s="28">
        <f t="shared" si="8"/>
        <v>61920.29</v>
      </c>
      <c r="K33" s="28">
        <f t="shared" si="8"/>
        <v>0</v>
      </c>
      <c r="L33" s="28">
        <f t="shared" si="6"/>
        <v>471508.37</v>
      </c>
      <c r="M33" s="24" t="s">
        <v>51</v>
      </c>
    </row>
    <row r="34" spans="1:13" ht="49.5" customHeight="1">
      <c r="A34" s="48"/>
      <c r="B34" s="49"/>
      <c r="C34" s="50"/>
      <c r="D34" s="50"/>
      <c r="E34" s="28">
        <f>E39+E44+E49</f>
        <v>0</v>
      </c>
      <c r="F34" s="28">
        <f aca="true" t="shared" si="9" ref="F34:K34">F39+F44+F49</f>
        <v>0</v>
      </c>
      <c r="G34" s="28">
        <f t="shared" si="9"/>
        <v>0</v>
      </c>
      <c r="H34" s="28">
        <f t="shared" si="9"/>
        <v>0</v>
      </c>
      <c r="I34" s="28">
        <f t="shared" si="9"/>
        <v>0</v>
      </c>
      <c r="J34" s="28">
        <f t="shared" si="9"/>
        <v>0</v>
      </c>
      <c r="K34" s="28">
        <f t="shared" si="9"/>
        <v>0</v>
      </c>
      <c r="L34" s="28">
        <f t="shared" si="6"/>
        <v>0</v>
      </c>
      <c r="M34" s="24" t="s">
        <v>12</v>
      </c>
    </row>
    <row r="35" spans="1:13" ht="31.5">
      <c r="A35" s="48"/>
      <c r="B35" s="49" t="s">
        <v>37</v>
      </c>
      <c r="C35" s="50" t="s">
        <v>28</v>
      </c>
      <c r="D35" s="50" t="s">
        <v>47</v>
      </c>
      <c r="E35" s="28">
        <f aca="true" t="shared" si="10" ref="E35:K35">E36+E37+E38+E39</f>
        <v>314832.07</v>
      </c>
      <c r="F35" s="28">
        <f t="shared" si="10"/>
        <v>259007.94</v>
      </c>
      <c r="G35" s="28">
        <f t="shared" si="10"/>
        <v>154956.86</v>
      </c>
      <c r="H35" s="28">
        <f t="shared" si="10"/>
        <v>631391.37</v>
      </c>
      <c r="I35" s="28">
        <f t="shared" si="10"/>
        <v>795352.86</v>
      </c>
      <c r="J35" s="28">
        <f t="shared" si="10"/>
        <v>802972.38</v>
      </c>
      <c r="K35" s="28">
        <f t="shared" si="10"/>
        <v>0</v>
      </c>
      <c r="L35" s="28">
        <f t="shared" si="6"/>
        <v>2958513.48</v>
      </c>
      <c r="M35" s="24" t="s">
        <v>9</v>
      </c>
    </row>
    <row r="36" spans="1:13" ht="31.5">
      <c r="A36" s="48"/>
      <c r="B36" s="49"/>
      <c r="C36" s="50"/>
      <c r="D36" s="50"/>
      <c r="E36" s="28">
        <f>E26-E66</f>
        <v>276669.65</v>
      </c>
      <c r="F36" s="28">
        <f>F26-F66</f>
        <v>57331.77</v>
      </c>
      <c r="G36" s="28">
        <f aca="true" t="shared" si="11" ref="E36:K39">G26-G66</f>
        <v>50378.97</v>
      </c>
      <c r="H36" s="28">
        <f t="shared" si="11"/>
        <v>561334.72</v>
      </c>
      <c r="I36" s="28">
        <f t="shared" si="11"/>
        <v>621254.32</v>
      </c>
      <c r="J36" s="28">
        <f t="shared" si="11"/>
        <v>733641.58</v>
      </c>
      <c r="K36" s="28">
        <f t="shared" si="11"/>
        <v>0</v>
      </c>
      <c r="L36" s="28">
        <f t="shared" si="6"/>
        <v>2300611.01</v>
      </c>
      <c r="M36" s="24" t="s">
        <v>50</v>
      </c>
    </row>
    <row r="37" spans="1:13" ht="15.75">
      <c r="A37" s="48"/>
      <c r="B37" s="49"/>
      <c r="C37" s="50"/>
      <c r="D37" s="50"/>
      <c r="E37" s="28">
        <f>E27-E67</f>
        <v>-5314.66</v>
      </c>
      <c r="F37" s="28">
        <f t="shared" si="11"/>
        <v>678.63</v>
      </c>
      <c r="G37" s="28">
        <f t="shared" si="11"/>
        <v>943.91</v>
      </c>
      <c r="H37" s="28">
        <f t="shared" si="11"/>
        <v>5670.07</v>
      </c>
      <c r="I37" s="28">
        <f t="shared" si="11"/>
        <v>6275.3</v>
      </c>
      <c r="J37" s="28">
        <f t="shared" si="11"/>
        <v>7410.51</v>
      </c>
      <c r="K37" s="28">
        <f t="shared" si="11"/>
        <v>0</v>
      </c>
      <c r="L37" s="28">
        <f t="shared" si="6"/>
        <v>15663.76</v>
      </c>
      <c r="M37" s="24" t="s">
        <v>10</v>
      </c>
    </row>
    <row r="38" spans="1:13" ht="31.5" customHeight="1">
      <c r="A38" s="48"/>
      <c r="B38" s="49"/>
      <c r="C38" s="50"/>
      <c r="D38" s="50"/>
      <c r="E38" s="28">
        <f t="shared" si="11"/>
        <v>43477.08</v>
      </c>
      <c r="F38" s="28">
        <f t="shared" si="11"/>
        <v>200997.54</v>
      </c>
      <c r="G38" s="28">
        <f t="shared" si="11"/>
        <v>103633.98</v>
      </c>
      <c r="H38" s="28">
        <f t="shared" si="11"/>
        <v>64386.58</v>
      </c>
      <c r="I38" s="28">
        <f t="shared" si="11"/>
        <v>167823.24</v>
      </c>
      <c r="J38" s="28">
        <f t="shared" si="11"/>
        <v>61920.29</v>
      </c>
      <c r="K38" s="28">
        <f t="shared" si="11"/>
        <v>0</v>
      </c>
      <c r="L38" s="28">
        <f t="shared" si="6"/>
        <v>642238.71</v>
      </c>
      <c r="M38" s="24" t="s">
        <v>51</v>
      </c>
    </row>
    <row r="39" spans="1:13" ht="31.5">
      <c r="A39" s="48"/>
      <c r="B39" s="49"/>
      <c r="C39" s="50"/>
      <c r="D39" s="50"/>
      <c r="E39" s="28">
        <f t="shared" si="11"/>
        <v>0</v>
      </c>
      <c r="F39" s="28">
        <f t="shared" si="11"/>
        <v>0</v>
      </c>
      <c r="G39" s="28">
        <f t="shared" si="11"/>
        <v>0</v>
      </c>
      <c r="H39" s="28">
        <f t="shared" si="11"/>
        <v>0</v>
      </c>
      <c r="I39" s="28">
        <f t="shared" si="11"/>
        <v>0</v>
      </c>
      <c r="J39" s="28">
        <f t="shared" si="11"/>
        <v>0</v>
      </c>
      <c r="K39" s="28">
        <f t="shared" si="11"/>
        <v>0</v>
      </c>
      <c r="L39" s="28">
        <f t="shared" si="6"/>
        <v>0</v>
      </c>
      <c r="M39" s="24" t="s">
        <v>12</v>
      </c>
    </row>
    <row r="40" spans="1:13" ht="31.5">
      <c r="A40" s="48"/>
      <c r="B40" s="49" t="s">
        <v>54</v>
      </c>
      <c r="C40" s="50" t="s">
        <v>28</v>
      </c>
      <c r="D40" s="50" t="s">
        <v>47</v>
      </c>
      <c r="E40" s="28">
        <f aca="true" t="shared" si="12" ref="E40:K40">E41+E42+E43+E44</f>
        <v>0</v>
      </c>
      <c r="F40" s="28">
        <f t="shared" si="12"/>
        <v>0</v>
      </c>
      <c r="G40" s="28">
        <f t="shared" si="12"/>
        <v>0</v>
      </c>
      <c r="H40" s="28">
        <f t="shared" si="12"/>
        <v>0</v>
      </c>
      <c r="I40" s="28">
        <f t="shared" si="12"/>
        <v>0</v>
      </c>
      <c r="J40" s="28">
        <f t="shared" si="12"/>
        <v>0</v>
      </c>
      <c r="K40" s="28">
        <f t="shared" si="12"/>
        <v>0</v>
      </c>
      <c r="L40" s="28">
        <f aca="true" t="shared" si="13" ref="L40:L49">SUM(E40:K40)</f>
        <v>0</v>
      </c>
      <c r="M40" s="24" t="s">
        <v>9</v>
      </c>
    </row>
    <row r="41" spans="1:13" ht="31.5">
      <c r="A41" s="48"/>
      <c r="B41" s="49"/>
      <c r="C41" s="50"/>
      <c r="D41" s="50"/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f t="shared" si="13"/>
        <v>0</v>
      </c>
      <c r="M41" s="24" t="s">
        <v>50</v>
      </c>
    </row>
    <row r="42" spans="1:13" ht="15.75">
      <c r="A42" s="48"/>
      <c r="B42" s="49"/>
      <c r="C42" s="50"/>
      <c r="D42" s="50"/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f t="shared" si="13"/>
        <v>0</v>
      </c>
      <c r="M42" s="24" t="s">
        <v>10</v>
      </c>
    </row>
    <row r="43" spans="1:13" ht="31.5" customHeight="1">
      <c r="A43" s="48"/>
      <c r="B43" s="49"/>
      <c r="C43" s="50"/>
      <c r="D43" s="50"/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f t="shared" si="13"/>
        <v>0</v>
      </c>
      <c r="M43" s="24" t="s">
        <v>51</v>
      </c>
    </row>
    <row r="44" spans="1:13" ht="31.5">
      <c r="A44" s="48"/>
      <c r="B44" s="49"/>
      <c r="C44" s="50"/>
      <c r="D44" s="50"/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f t="shared" si="13"/>
        <v>0</v>
      </c>
      <c r="M44" s="24" t="s">
        <v>12</v>
      </c>
    </row>
    <row r="45" spans="1:13" ht="31.5">
      <c r="A45" s="48"/>
      <c r="B45" s="49" t="s">
        <v>55</v>
      </c>
      <c r="C45" s="50" t="s">
        <v>28</v>
      </c>
      <c r="D45" s="50" t="s">
        <v>47</v>
      </c>
      <c r="E45" s="28">
        <f aca="true" t="shared" si="14" ref="E45:K45">E46+E47+E48+E49</f>
        <v>0</v>
      </c>
      <c r="F45" s="28">
        <f t="shared" si="14"/>
        <v>0</v>
      </c>
      <c r="G45" s="28">
        <f t="shared" si="14"/>
        <v>0</v>
      </c>
      <c r="H45" s="28">
        <f t="shared" si="14"/>
        <v>0</v>
      </c>
      <c r="I45" s="28">
        <f t="shared" si="14"/>
        <v>0</v>
      </c>
      <c r="J45" s="28">
        <f t="shared" si="14"/>
        <v>0</v>
      </c>
      <c r="K45" s="28">
        <f t="shared" si="14"/>
        <v>0</v>
      </c>
      <c r="L45" s="28">
        <f t="shared" si="13"/>
        <v>0</v>
      </c>
      <c r="M45" s="24" t="s">
        <v>9</v>
      </c>
    </row>
    <row r="46" spans="1:13" ht="31.5">
      <c r="A46" s="48"/>
      <c r="B46" s="49"/>
      <c r="C46" s="50"/>
      <c r="D46" s="50"/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f t="shared" si="13"/>
        <v>0</v>
      </c>
      <c r="M46" s="24" t="s">
        <v>50</v>
      </c>
    </row>
    <row r="47" spans="1:13" ht="15.75">
      <c r="A47" s="48"/>
      <c r="B47" s="49"/>
      <c r="C47" s="50"/>
      <c r="D47" s="50"/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f t="shared" si="13"/>
        <v>0</v>
      </c>
      <c r="M47" s="24" t="s">
        <v>10</v>
      </c>
    </row>
    <row r="48" spans="1:13" ht="31.5" customHeight="1">
      <c r="A48" s="48"/>
      <c r="B48" s="49"/>
      <c r="C48" s="50"/>
      <c r="D48" s="50"/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f t="shared" si="13"/>
        <v>0</v>
      </c>
      <c r="M48" s="24" t="s">
        <v>51</v>
      </c>
    </row>
    <row r="49" spans="1:13" ht="31.5">
      <c r="A49" s="48"/>
      <c r="B49" s="49"/>
      <c r="C49" s="50"/>
      <c r="D49" s="50"/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f t="shared" si="13"/>
        <v>0</v>
      </c>
      <c r="M49" s="24" t="s">
        <v>12</v>
      </c>
    </row>
    <row r="50" spans="1:13" ht="31.5">
      <c r="A50" s="42" t="s">
        <v>18</v>
      </c>
      <c r="B50" s="45" t="s">
        <v>56</v>
      </c>
      <c r="C50" s="42" t="s">
        <v>28</v>
      </c>
      <c r="D50" s="42" t="s">
        <v>47</v>
      </c>
      <c r="E50" s="28">
        <f aca="true" t="shared" si="15" ref="E50:K50">E51+E52+E53+E54</f>
        <v>80532.21</v>
      </c>
      <c r="F50" s="28">
        <f t="shared" si="15"/>
        <v>31729.67</v>
      </c>
      <c r="G50" s="28">
        <f t="shared" si="15"/>
        <v>9902.5</v>
      </c>
      <c r="H50" s="28">
        <f t="shared" si="15"/>
        <v>158337.6</v>
      </c>
      <c r="I50" s="28">
        <f t="shared" si="15"/>
        <v>138538.34</v>
      </c>
      <c r="J50" s="28">
        <f t="shared" si="15"/>
        <v>48589.25</v>
      </c>
      <c r="K50" s="28">
        <f t="shared" si="15"/>
        <v>0</v>
      </c>
      <c r="L50" s="28">
        <f>L51+L52+L53</f>
        <v>467629.57</v>
      </c>
      <c r="M50" s="24" t="s">
        <v>9</v>
      </c>
    </row>
    <row r="51" spans="1:13" ht="31.5">
      <c r="A51" s="43"/>
      <c r="B51" s="46"/>
      <c r="C51" s="43"/>
      <c r="D51" s="43"/>
      <c r="E51" s="28">
        <f>E56+E61+E66</f>
        <v>70859.66</v>
      </c>
      <c r="F51" s="28">
        <f aca="true" t="shared" si="16" ref="F51:K51">F56+F61+F66</f>
        <v>13202.69</v>
      </c>
      <c r="G51" s="28">
        <f t="shared" si="16"/>
        <v>7211.3</v>
      </c>
      <c r="H51" s="28">
        <f t="shared" si="16"/>
        <v>115307.2</v>
      </c>
      <c r="I51" s="28">
        <f t="shared" si="16"/>
        <v>105784.78</v>
      </c>
      <c r="J51" s="28">
        <f t="shared" si="16"/>
        <v>21046.84</v>
      </c>
      <c r="K51" s="28">
        <f t="shared" si="16"/>
        <v>0</v>
      </c>
      <c r="L51" s="28">
        <f>SUM(E51:K51)</f>
        <v>333412.47</v>
      </c>
      <c r="M51" s="24" t="s">
        <v>50</v>
      </c>
    </row>
    <row r="52" spans="1:13" ht="15.75">
      <c r="A52" s="43"/>
      <c r="B52" s="46"/>
      <c r="C52" s="43"/>
      <c r="D52" s="43"/>
      <c r="E52" s="28">
        <f>E57+E62+E67</f>
        <v>8938.38</v>
      </c>
      <c r="F52" s="28">
        <f aca="true" t="shared" si="17" ref="F52:K52">F57+F62+F67</f>
        <v>156.28</v>
      </c>
      <c r="G52" s="28">
        <f t="shared" si="17"/>
        <v>72.9</v>
      </c>
      <c r="H52" s="28">
        <f t="shared" si="17"/>
        <v>1164.7</v>
      </c>
      <c r="I52" s="28">
        <f t="shared" si="17"/>
        <v>1068.53</v>
      </c>
      <c r="J52" s="28">
        <f t="shared" si="17"/>
        <v>212.6</v>
      </c>
      <c r="K52" s="28">
        <f t="shared" si="17"/>
        <v>0</v>
      </c>
      <c r="L52" s="28">
        <f>SUM(E52:K52)</f>
        <v>11613.39</v>
      </c>
      <c r="M52" s="24" t="s">
        <v>10</v>
      </c>
    </row>
    <row r="53" spans="1:13" ht="31.5" customHeight="1">
      <c r="A53" s="43"/>
      <c r="B53" s="46"/>
      <c r="C53" s="43"/>
      <c r="D53" s="43"/>
      <c r="E53" s="28">
        <f>E58+E63+E68</f>
        <v>734.17</v>
      </c>
      <c r="F53" s="28">
        <f aca="true" t="shared" si="18" ref="F53:K53">F58+F63+F68</f>
        <v>18370.7</v>
      </c>
      <c r="G53" s="28">
        <f t="shared" si="18"/>
        <v>2618.3</v>
      </c>
      <c r="H53" s="28">
        <f t="shared" si="18"/>
        <v>41865.7</v>
      </c>
      <c r="I53" s="28">
        <f t="shared" si="18"/>
        <v>31685.03</v>
      </c>
      <c r="J53" s="28">
        <f t="shared" si="18"/>
        <v>27329.81</v>
      </c>
      <c r="K53" s="28">
        <f t="shared" si="18"/>
        <v>0</v>
      </c>
      <c r="L53" s="28">
        <f>SUM(E53:K53)</f>
        <v>122603.71</v>
      </c>
      <c r="M53" s="24" t="s">
        <v>51</v>
      </c>
    </row>
    <row r="54" spans="1:13" ht="31.5">
      <c r="A54" s="44"/>
      <c r="B54" s="47"/>
      <c r="C54" s="44"/>
      <c r="D54" s="44"/>
      <c r="E54" s="28">
        <f>E59+E64+E69</f>
        <v>0</v>
      </c>
      <c r="F54" s="28">
        <f aca="true" t="shared" si="19" ref="F54:K54">F59+F64+F69</f>
        <v>0</v>
      </c>
      <c r="G54" s="28">
        <f t="shared" si="19"/>
        <v>0</v>
      </c>
      <c r="H54" s="28">
        <f t="shared" si="19"/>
        <v>0</v>
      </c>
      <c r="I54" s="28">
        <f t="shared" si="19"/>
        <v>0</v>
      </c>
      <c r="J54" s="28">
        <f t="shared" si="19"/>
        <v>0</v>
      </c>
      <c r="K54" s="28">
        <f t="shared" si="19"/>
        <v>0</v>
      </c>
      <c r="L54" s="28">
        <f>SUM(E54:K54)</f>
        <v>0</v>
      </c>
      <c r="M54" s="24" t="s">
        <v>12</v>
      </c>
    </row>
    <row r="55" spans="1:13" ht="31.5">
      <c r="A55" s="42"/>
      <c r="B55" s="45" t="s">
        <v>38</v>
      </c>
      <c r="C55" s="42" t="s">
        <v>28</v>
      </c>
      <c r="D55" s="42" t="s">
        <v>47</v>
      </c>
      <c r="E55" s="28">
        <f aca="true" t="shared" si="20" ref="E55:K55">E56+E57+E58+E59</f>
        <v>0</v>
      </c>
      <c r="F55" s="28">
        <f t="shared" si="20"/>
        <v>0</v>
      </c>
      <c r="G55" s="28">
        <f t="shared" si="20"/>
        <v>0</v>
      </c>
      <c r="H55" s="28">
        <f t="shared" si="20"/>
        <v>0</v>
      </c>
      <c r="I55" s="28">
        <f t="shared" si="20"/>
        <v>0</v>
      </c>
      <c r="J55" s="28">
        <f t="shared" si="20"/>
        <v>0</v>
      </c>
      <c r="K55" s="28">
        <f t="shared" si="20"/>
        <v>0</v>
      </c>
      <c r="L55" s="28">
        <f>L56+L57+L58</f>
        <v>0</v>
      </c>
      <c r="M55" s="24" t="s">
        <v>9</v>
      </c>
    </row>
    <row r="56" spans="1:13" ht="31.5">
      <c r="A56" s="43"/>
      <c r="B56" s="46"/>
      <c r="C56" s="43"/>
      <c r="D56" s="43"/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f>SUM(E56:K56)</f>
        <v>0</v>
      </c>
      <c r="M56" s="24" t="s">
        <v>50</v>
      </c>
    </row>
    <row r="57" spans="1:13" ht="15.75">
      <c r="A57" s="43"/>
      <c r="B57" s="46"/>
      <c r="C57" s="43"/>
      <c r="D57" s="43"/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f>SUM(E57:K57)</f>
        <v>0</v>
      </c>
      <c r="M57" s="24" t="s">
        <v>10</v>
      </c>
    </row>
    <row r="58" spans="1:13" ht="31.5" customHeight="1">
      <c r="A58" s="43"/>
      <c r="B58" s="46"/>
      <c r="C58" s="43"/>
      <c r="D58" s="43"/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f>SUM(E58:K58)</f>
        <v>0</v>
      </c>
      <c r="M58" s="24" t="s">
        <v>51</v>
      </c>
    </row>
    <row r="59" spans="1:13" ht="31.5">
      <c r="A59" s="44"/>
      <c r="B59" s="47"/>
      <c r="C59" s="44"/>
      <c r="D59" s="44"/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f>SUM(E59:K59)</f>
        <v>0</v>
      </c>
      <c r="M59" s="24" t="s">
        <v>12</v>
      </c>
    </row>
    <row r="60" spans="1:13" ht="31.5">
      <c r="A60" s="42"/>
      <c r="B60" s="45" t="s">
        <v>39</v>
      </c>
      <c r="C60" s="42" t="s">
        <v>28</v>
      </c>
      <c r="D60" s="42" t="s">
        <v>47</v>
      </c>
      <c r="E60" s="28">
        <f aca="true" t="shared" si="21" ref="E60:K60">E61+E62+E63+E64</f>
        <v>0</v>
      </c>
      <c r="F60" s="28">
        <f t="shared" si="21"/>
        <v>0</v>
      </c>
      <c r="G60" s="28">
        <f t="shared" si="21"/>
        <v>0</v>
      </c>
      <c r="H60" s="28">
        <f t="shared" si="21"/>
        <v>0</v>
      </c>
      <c r="I60" s="28">
        <f t="shared" si="21"/>
        <v>0</v>
      </c>
      <c r="J60" s="28">
        <f t="shared" si="21"/>
        <v>0</v>
      </c>
      <c r="K60" s="28">
        <f t="shared" si="21"/>
        <v>0</v>
      </c>
      <c r="L60" s="28">
        <f>L61+L62+L63</f>
        <v>0</v>
      </c>
      <c r="M60" s="24" t="s">
        <v>9</v>
      </c>
    </row>
    <row r="61" spans="1:13" ht="31.5">
      <c r="A61" s="43"/>
      <c r="B61" s="46"/>
      <c r="C61" s="43"/>
      <c r="D61" s="43"/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f>SUM(E61:K61)</f>
        <v>0</v>
      </c>
      <c r="M61" s="24" t="s">
        <v>50</v>
      </c>
    </row>
    <row r="62" spans="1:13" ht="15.75">
      <c r="A62" s="43"/>
      <c r="B62" s="46"/>
      <c r="C62" s="43"/>
      <c r="D62" s="43"/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f>SUM(E62:K62)</f>
        <v>0</v>
      </c>
      <c r="M62" s="24" t="s">
        <v>10</v>
      </c>
    </row>
    <row r="63" spans="1:13" ht="31.5" customHeight="1">
      <c r="A63" s="43"/>
      <c r="B63" s="46"/>
      <c r="C63" s="43"/>
      <c r="D63" s="43"/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f>SUM(E63:K63)</f>
        <v>0</v>
      </c>
      <c r="M63" s="24" t="s">
        <v>51</v>
      </c>
    </row>
    <row r="64" spans="1:13" ht="31.5">
      <c r="A64" s="44"/>
      <c r="B64" s="47"/>
      <c r="C64" s="44"/>
      <c r="D64" s="44"/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f>SUM(E64:K64)</f>
        <v>0</v>
      </c>
      <c r="M64" s="24" t="s">
        <v>12</v>
      </c>
    </row>
    <row r="65" spans="1:13" ht="31.5">
      <c r="A65" s="42"/>
      <c r="B65" s="45" t="s">
        <v>40</v>
      </c>
      <c r="C65" s="42" t="s">
        <v>28</v>
      </c>
      <c r="D65" s="42" t="s">
        <v>47</v>
      </c>
      <c r="E65" s="28">
        <f aca="true" t="shared" si="22" ref="E65:K65">E66+E67+E68+E69</f>
        <v>80532.21</v>
      </c>
      <c r="F65" s="28">
        <f t="shared" si="22"/>
        <v>31729.67</v>
      </c>
      <c r="G65" s="28">
        <f t="shared" si="22"/>
        <v>9902.5</v>
      </c>
      <c r="H65" s="28">
        <f t="shared" si="22"/>
        <v>158337.6</v>
      </c>
      <c r="I65" s="28">
        <f t="shared" si="22"/>
        <v>138538.34</v>
      </c>
      <c r="J65" s="28">
        <f t="shared" si="22"/>
        <v>48589.25</v>
      </c>
      <c r="K65" s="28">
        <f t="shared" si="22"/>
        <v>0</v>
      </c>
      <c r="L65" s="28">
        <f>L66+L67+L68</f>
        <v>467629.57</v>
      </c>
      <c r="M65" s="24" t="s">
        <v>9</v>
      </c>
    </row>
    <row r="66" spans="1:13" ht="31.5">
      <c r="A66" s="43"/>
      <c r="B66" s="46"/>
      <c r="C66" s="43"/>
      <c r="D66" s="43"/>
      <c r="E66" s="28">
        <v>70859.66</v>
      </c>
      <c r="F66" s="28">
        <v>13202.69</v>
      </c>
      <c r="G66" s="28">
        <v>7211.3</v>
      </c>
      <c r="H66" s="28">
        <v>115307.2</v>
      </c>
      <c r="I66" s="28">
        <v>105784.78</v>
      </c>
      <c r="J66" s="28">
        <v>21046.84</v>
      </c>
      <c r="K66" s="28">
        <v>0</v>
      </c>
      <c r="L66" s="28">
        <f>SUM(E66:K66)</f>
        <v>333412.47</v>
      </c>
      <c r="M66" s="24" t="s">
        <v>50</v>
      </c>
    </row>
    <row r="67" spans="1:13" ht="15.75">
      <c r="A67" s="43"/>
      <c r="B67" s="46"/>
      <c r="C67" s="43"/>
      <c r="D67" s="43"/>
      <c r="E67" s="28">
        <v>8938.38</v>
      </c>
      <c r="F67" s="28">
        <v>156.28</v>
      </c>
      <c r="G67" s="28">
        <v>72.9</v>
      </c>
      <c r="H67" s="28">
        <v>1164.7</v>
      </c>
      <c r="I67" s="28">
        <v>1068.53</v>
      </c>
      <c r="J67" s="28">
        <v>212.6</v>
      </c>
      <c r="K67" s="28">
        <v>0</v>
      </c>
      <c r="L67" s="28">
        <f>SUM(E67:K67)</f>
        <v>11613.39</v>
      </c>
      <c r="M67" s="24" t="s">
        <v>10</v>
      </c>
    </row>
    <row r="68" spans="1:13" ht="31.5" customHeight="1">
      <c r="A68" s="43"/>
      <c r="B68" s="46"/>
      <c r="C68" s="43"/>
      <c r="D68" s="43"/>
      <c r="E68" s="28">
        <v>734.17</v>
      </c>
      <c r="F68" s="28">
        <v>18370.7</v>
      </c>
      <c r="G68" s="28">
        <v>2618.3</v>
      </c>
      <c r="H68" s="28">
        <v>41865.7</v>
      </c>
      <c r="I68" s="28">
        <v>31685.03</v>
      </c>
      <c r="J68" s="28">
        <v>27329.81</v>
      </c>
      <c r="K68" s="28">
        <v>0</v>
      </c>
      <c r="L68" s="28">
        <f>SUM(E68:K68)</f>
        <v>122603.71</v>
      </c>
      <c r="M68" s="24" t="s">
        <v>51</v>
      </c>
    </row>
    <row r="69" spans="1:13" ht="31.5">
      <c r="A69" s="44"/>
      <c r="B69" s="47"/>
      <c r="C69" s="44"/>
      <c r="D69" s="44"/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f>SUM(E69:K69)</f>
        <v>0</v>
      </c>
      <c r="M69" s="24" t="s">
        <v>12</v>
      </c>
    </row>
    <row r="70" spans="1:13" ht="15.75">
      <c r="A70" s="40"/>
      <c r="B70" s="38"/>
      <c r="C70" s="40"/>
      <c r="D70" s="40"/>
      <c r="E70" s="39"/>
      <c r="F70" s="39"/>
      <c r="G70" s="39"/>
      <c r="H70" s="39"/>
      <c r="I70" s="39"/>
      <c r="J70" s="39"/>
      <c r="K70" s="39"/>
      <c r="L70" s="39"/>
      <c r="M70" s="38"/>
    </row>
    <row r="71" spans="1:13" ht="20.25">
      <c r="A71" s="41" t="s">
        <v>64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</row>
    <row r="72" spans="1:13" ht="20.25">
      <c r="A72" s="41" t="s">
        <v>65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</row>
    <row r="73" spans="1:4" ht="18.75">
      <c r="A73" s="56"/>
      <c r="B73" s="56"/>
      <c r="C73" s="56"/>
      <c r="D73" s="56"/>
    </row>
  </sheetData>
  <sheetProtection/>
  <mergeCells count="68">
    <mergeCell ref="J1:L1"/>
    <mergeCell ref="J2:L2"/>
    <mergeCell ref="J3:L3"/>
    <mergeCell ref="J4:L4"/>
    <mergeCell ref="A72:M72"/>
    <mergeCell ref="O21:S21"/>
    <mergeCell ref="J7:M7"/>
    <mergeCell ref="J8:M8"/>
    <mergeCell ref="J9:M9"/>
    <mergeCell ref="J10:M10"/>
    <mergeCell ref="J11:M11"/>
    <mergeCell ref="J12:M12"/>
    <mergeCell ref="O15:S15"/>
    <mergeCell ref="O16:S16"/>
    <mergeCell ref="O17:S17"/>
    <mergeCell ref="O18:S18"/>
    <mergeCell ref="O19:S19"/>
    <mergeCell ref="O20:S20"/>
    <mergeCell ref="A15:M15"/>
    <mergeCell ref="A73:D73"/>
    <mergeCell ref="A50:A54"/>
    <mergeCell ref="B30:B34"/>
    <mergeCell ref="C30:C34"/>
    <mergeCell ref="A30:A34"/>
    <mergeCell ref="D25:D29"/>
    <mergeCell ref="E17:L17"/>
    <mergeCell ref="M17:M18"/>
    <mergeCell ref="A20:A24"/>
    <mergeCell ref="B20:B24"/>
    <mergeCell ref="C20:C24"/>
    <mergeCell ref="A25:A29"/>
    <mergeCell ref="B25:B29"/>
    <mergeCell ref="C25:C29"/>
    <mergeCell ref="D20:D24"/>
    <mergeCell ref="A14:M14"/>
    <mergeCell ref="C50:C54"/>
    <mergeCell ref="D50:D54"/>
    <mergeCell ref="B50:B54"/>
    <mergeCell ref="D30:D34"/>
    <mergeCell ref="A17:A18"/>
    <mergeCell ref="D17:D18"/>
    <mergeCell ref="B17:B18"/>
    <mergeCell ref="C17:C18"/>
    <mergeCell ref="A35:A39"/>
    <mergeCell ref="B35:B39"/>
    <mergeCell ref="C35:C39"/>
    <mergeCell ref="D35:D39"/>
    <mergeCell ref="A40:A44"/>
    <mergeCell ref="B40:B44"/>
    <mergeCell ref="C40:C44"/>
    <mergeCell ref="D40:D44"/>
    <mergeCell ref="A45:A49"/>
    <mergeCell ref="B45:B49"/>
    <mergeCell ref="C45:C49"/>
    <mergeCell ref="D45:D49"/>
    <mergeCell ref="A55:A59"/>
    <mergeCell ref="B55:B59"/>
    <mergeCell ref="C55:C59"/>
    <mergeCell ref="D55:D59"/>
    <mergeCell ref="A71:M71"/>
    <mergeCell ref="A60:A64"/>
    <mergeCell ref="B60:B64"/>
    <mergeCell ref="C60:C64"/>
    <mergeCell ref="D60:D64"/>
    <mergeCell ref="A65:A69"/>
    <mergeCell ref="B65:B69"/>
    <mergeCell ref="C65:C69"/>
    <mergeCell ref="D65:D69"/>
  </mergeCells>
  <printOptions/>
  <pageMargins left="0.3937007874015748" right="0.3937007874015748" top="1.3779527559055118" bottom="0.5118110236220472" header="0.31496062992125984" footer="0.31496062992125984"/>
  <pageSetup fitToHeight="0" fitToWidth="1" horizontalDpi="600" verticalDpi="600" orientation="landscape" paperSize="9" scale="81" r:id="rId1"/>
  <headerFooter differentFirst="1">
    <oddHeader>&amp;R&amp;P</oddHeader>
  </headerFooter>
  <rowBreaks count="3" manualBreakCount="3">
    <brk id="24" max="12" man="1"/>
    <brk id="39" max="12" man="1"/>
    <brk id="5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view="pageBreakPreview" zoomScale="70" zoomScaleNormal="60" zoomScaleSheetLayoutView="70" zoomScalePageLayoutView="0" workbookViewId="0" topLeftCell="A10">
      <selection activeCell="G1" sqref="G1:I4"/>
    </sheetView>
  </sheetViews>
  <sheetFormatPr defaultColWidth="9.00390625" defaultRowHeight="15.75"/>
  <cols>
    <col min="1" max="1" width="46.625" style="0" customWidth="1"/>
    <col min="2" max="2" width="11.875" style="16" customWidth="1"/>
    <col min="3" max="3" width="11.625" style="16" customWidth="1"/>
    <col min="4" max="4" width="11.875" style="16" customWidth="1"/>
    <col min="5" max="5" width="12.50390625" style="16" customWidth="1"/>
    <col min="6" max="6" width="11.875" style="16" customWidth="1"/>
    <col min="7" max="7" width="12.625" style="16" customWidth="1"/>
    <col min="8" max="8" width="11.75390625" style="16" customWidth="1"/>
    <col min="9" max="9" width="15.00390625" style="16" customWidth="1"/>
    <col min="10" max="13" width="9.00390625" style="0" hidden="1" customWidth="1"/>
  </cols>
  <sheetData>
    <row r="1" spans="7:9" ht="20.25">
      <c r="G1" s="69" t="s">
        <v>35</v>
      </c>
      <c r="H1" s="69"/>
      <c r="I1" s="69"/>
    </row>
    <row r="2" spans="7:9" ht="20.25">
      <c r="G2" s="69" t="s">
        <v>70</v>
      </c>
      <c r="H2" s="69"/>
      <c r="I2" s="69"/>
    </row>
    <row r="3" spans="7:9" ht="20.25">
      <c r="G3" s="69" t="s">
        <v>71</v>
      </c>
      <c r="H3" s="69"/>
      <c r="I3" s="69"/>
    </row>
    <row r="4" spans="7:9" ht="20.25" customHeight="1">
      <c r="G4" s="69" t="s">
        <v>72</v>
      </c>
      <c r="H4" s="69"/>
      <c r="I4" s="69"/>
    </row>
    <row r="6" spans="1:9" ht="19.5" customHeight="1">
      <c r="A6" s="31"/>
      <c r="B6" s="32"/>
      <c r="C6" s="32"/>
      <c r="D6" s="32"/>
      <c r="E6" s="32"/>
      <c r="F6" s="33"/>
      <c r="G6" s="60" t="s">
        <v>35</v>
      </c>
      <c r="H6" s="60"/>
      <c r="I6" s="60"/>
    </row>
    <row r="7" spans="1:13" s="2" customFormat="1" ht="19.5" customHeight="1">
      <c r="A7" s="20"/>
      <c r="B7" s="20"/>
      <c r="C7" s="20"/>
      <c r="D7" s="20"/>
      <c r="E7" s="20"/>
      <c r="F7" s="33"/>
      <c r="G7" s="60" t="s">
        <v>41</v>
      </c>
      <c r="H7" s="60"/>
      <c r="I7" s="60"/>
      <c r="J7" s="57" t="s">
        <v>41</v>
      </c>
      <c r="K7" s="57"/>
      <c r="L7" s="57"/>
      <c r="M7" s="57"/>
    </row>
    <row r="8" spans="1:13" s="2" customFormat="1" ht="19.5" customHeight="1">
      <c r="A8" s="20"/>
      <c r="B8" s="20"/>
      <c r="C8" s="20"/>
      <c r="D8" s="20"/>
      <c r="E8" s="20"/>
      <c r="F8" s="33"/>
      <c r="G8" s="60" t="s">
        <v>42</v>
      </c>
      <c r="H8" s="60"/>
      <c r="I8" s="60"/>
      <c r="J8" s="57" t="s">
        <v>42</v>
      </c>
      <c r="K8" s="57"/>
      <c r="L8" s="57"/>
      <c r="M8" s="57"/>
    </row>
    <row r="9" spans="1:13" s="2" customFormat="1" ht="19.5" customHeight="1">
      <c r="A9" s="20"/>
      <c r="B9" s="20"/>
      <c r="C9" s="20"/>
      <c r="D9" s="20"/>
      <c r="E9" s="20"/>
      <c r="F9" s="33"/>
      <c r="G9" s="60" t="s">
        <v>43</v>
      </c>
      <c r="H9" s="60"/>
      <c r="I9" s="60"/>
      <c r="J9" s="57" t="s">
        <v>43</v>
      </c>
      <c r="K9" s="57"/>
      <c r="L9" s="57"/>
      <c r="M9" s="57"/>
    </row>
    <row r="10" spans="1:13" s="2" customFormat="1" ht="19.5" customHeight="1">
      <c r="A10" s="20"/>
      <c r="B10" s="20"/>
      <c r="C10" s="20"/>
      <c r="D10" s="20"/>
      <c r="E10" s="20"/>
      <c r="F10" s="33"/>
      <c r="G10" s="59" t="s">
        <v>44</v>
      </c>
      <c r="H10" s="59"/>
      <c r="I10" s="59"/>
      <c r="J10" s="57" t="s">
        <v>44</v>
      </c>
      <c r="K10" s="57"/>
      <c r="L10" s="57"/>
      <c r="M10" s="57"/>
    </row>
    <row r="11" spans="1:13" s="2" customFormat="1" ht="19.5" customHeight="1">
      <c r="A11" s="20"/>
      <c r="B11" s="20"/>
      <c r="C11" s="20"/>
      <c r="D11" s="20"/>
      <c r="E11" s="20"/>
      <c r="F11" s="33"/>
      <c r="G11" s="59" t="s">
        <v>62</v>
      </c>
      <c r="H11" s="59"/>
      <c r="I11" s="59"/>
      <c r="J11" s="57" t="s">
        <v>45</v>
      </c>
      <c r="K11" s="57"/>
      <c r="L11" s="57"/>
      <c r="M11" s="57"/>
    </row>
    <row r="12" spans="1:13" s="2" customFormat="1" ht="19.5" customHeight="1">
      <c r="A12" s="20"/>
      <c r="B12" s="20"/>
      <c r="C12" s="20"/>
      <c r="D12" s="20"/>
      <c r="E12" s="20"/>
      <c r="F12" s="33"/>
      <c r="G12" s="59" t="s">
        <v>63</v>
      </c>
      <c r="H12" s="59"/>
      <c r="I12" s="59"/>
      <c r="J12" s="57" t="s">
        <v>46</v>
      </c>
      <c r="K12" s="57"/>
      <c r="L12" s="57"/>
      <c r="M12" s="57"/>
    </row>
    <row r="13" spans="1:9" ht="18" customHeight="1">
      <c r="A13" s="31"/>
      <c r="B13" s="32"/>
      <c r="C13" s="32"/>
      <c r="D13" s="32"/>
      <c r="E13" s="32"/>
      <c r="F13" s="33"/>
      <c r="G13" s="33"/>
      <c r="H13" s="33"/>
      <c r="I13" s="34"/>
    </row>
    <row r="14" spans="1:9" ht="20.25">
      <c r="A14" s="35"/>
      <c r="B14" s="36"/>
      <c r="C14" s="34"/>
      <c r="D14" s="34"/>
      <c r="E14" s="34"/>
      <c r="F14" s="34"/>
      <c r="G14" s="34"/>
      <c r="H14" s="34"/>
      <c r="I14" s="34"/>
    </row>
    <row r="15" spans="1:9" ht="20.25">
      <c r="A15" s="65" t="s">
        <v>19</v>
      </c>
      <c r="B15" s="65"/>
      <c r="C15" s="65"/>
      <c r="D15" s="65"/>
      <c r="E15" s="65"/>
      <c r="F15" s="65"/>
      <c r="G15" s="65"/>
      <c r="H15" s="65"/>
      <c r="I15" s="65"/>
    </row>
    <row r="16" spans="1:9" ht="20.25">
      <c r="A16" s="65" t="s">
        <v>68</v>
      </c>
      <c r="B16" s="65"/>
      <c r="C16" s="65"/>
      <c r="D16" s="65"/>
      <c r="E16" s="65"/>
      <c r="F16" s="65"/>
      <c r="G16" s="65"/>
      <c r="H16" s="65"/>
      <c r="I16" s="65"/>
    </row>
    <row r="17" spans="1:9" ht="18.75">
      <c r="A17" s="11"/>
      <c r="B17" s="25"/>
      <c r="C17" s="25"/>
      <c r="D17" s="25"/>
      <c r="E17" s="25"/>
      <c r="F17" s="25"/>
      <c r="G17" s="25"/>
      <c r="H17" s="25"/>
      <c r="I17" s="25"/>
    </row>
    <row r="18" spans="1:9" ht="18" customHeight="1">
      <c r="A18" s="63" t="s">
        <v>20</v>
      </c>
      <c r="B18" s="64" t="s">
        <v>58</v>
      </c>
      <c r="C18" s="64"/>
      <c r="D18" s="64"/>
      <c r="E18" s="64"/>
      <c r="F18" s="64"/>
      <c r="G18" s="64"/>
      <c r="H18" s="64"/>
      <c r="I18" s="64"/>
    </row>
    <row r="19" spans="1:9" ht="18.75">
      <c r="A19" s="63"/>
      <c r="B19" s="27" t="s">
        <v>1</v>
      </c>
      <c r="C19" s="27" t="s">
        <v>2</v>
      </c>
      <c r="D19" s="27" t="s">
        <v>3</v>
      </c>
      <c r="E19" s="27" t="s">
        <v>4</v>
      </c>
      <c r="F19" s="27" t="s">
        <v>5</v>
      </c>
      <c r="G19" s="27" t="s">
        <v>6</v>
      </c>
      <c r="H19" s="27" t="s">
        <v>7</v>
      </c>
      <c r="I19" s="27" t="s">
        <v>21</v>
      </c>
    </row>
    <row r="20" spans="1:9" ht="18.75">
      <c r="A20" s="26">
        <v>1</v>
      </c>
      <c r="B20" s="27">
        <v>2</v>
      </c>
      <c r="C20" s="27">
        <v>3</v>
      </c>
      <c r="D20" s="27">
        <v>4</v>
      </c>
      <c r="E20" s="27">
        <v>5</v>
      </c>
      <c r="F20" s="27">
        <v>6</v>
      </c>
      <c r="G20" s="27">
        <v>7</v>
      </c>
      <c r="H20" s="27">
        <v>8</v>
      </c>
      <c r="I20" s="27">
        <v>9</v>
      </c>
    </row>
    <row r="21" spans="1:9" ht="21.75" customHeight="1">
      <c r="A21" s="30" t="s">
        <v>29</v>
      </c>
      <c r="B21" s="29">
        <f aca="true" t="shared" si="0" ref="B21:G21">B22+B23+B24+B25</f>
        <v>395364.28</v>
      </c>
      <c r="C21" s="29">
        <f t="shared" si="0"/>
        <v>290737.61</v>
      </c>
      <c r="D21" s="29">
        <f t="shared" si="0"/>
        <v>164859.36</v>
      </c>
      <c r="E21" s="29">
        <f t="shared" si="0"/>
        <v>789728.97</v>
      </c>
      <c r="F21" s="29">
        <f>F22+F23+F24+F25</f>
        <v>933891.2</v>
      </c>
      <c r="G21" s="29">
        <f t="shared" si="0"/>
        <v>851561.63</v>
      </c>
      <c r="H21" s="29">
        <f>H22+H23+H24+H25</f>
        <v>0</v>
      </c>
      <c r="I21" s="29">
        <f>I22+I23+I24+I25</f>
        <v>3426143.05</v>
      </c>
    </row>
    <row r="22" spans="1:14" ht="21.75" customHeight="1">
      <c r="A22" s="30" t="s">
        <v>49</v>
      </c>
      <c r="B22" s="29">
        <f>'Приложение 3'!E23</f>
        <v>44211.25</v>
      </c>
      <c r="C22" s="29">
        <f>'Приложение 3'!F23</f>
        <v>219368.24</v>
      </c>
      <c r="D22" s="29">
        <f>'Приложение 3'!G23</f>
        <v>106252.28</v>
      </c>
      <c r="E22" s="29">
        <f>'Приложение 3'!H23</f>
        <v>106252.28</v>
      </c>
      <c r="F22" s="29">
        <f>'Приложение 3'!I23</f>
        <v>199508.27</v>
      </c>
      <c r="G22" s="29">
        <f>'Приложение 3'!J23</f>
        <v>89250.1</v>
      </c>
      <c r="H22" s="29">
        <f>'Приложение 3'!K23</f>
        <v>0</v>
      </c>
      <c r="I22" s="29">
        <f>SUM(B22:H22)</f>
        <v>764842.42</v>
      </c>
      <c r="N22" s="3"/>
    </row>
    <row r="23" spans="1:9" ht="21.75" customHeight="1">
      <c r="A23" s="30" t="s">
        <v>59</v>
      </c>
      <c r="B23" s="29">
        <f>'Приложение 3'!E22</f>
        <v>3623.72</v>
      </c>
      <c r="C23" s="29">
        <f>'Приложение 3'!F22</f>
        <v>834.91</v>
      </c>
      <c r="D23" s="29">
        <f>'Приложение 3'!G22</f>
        <v>1016.81</v>
      </c>
      <c r="E23" s="29">
        <f>'Приложение 3'!H22</f>
        <v>6834.77</v>
      </c>
      <c r="F23" s="29">
        <f>'Приложение 3'!I22</f>
        <v>7343.83</v>
      </c>
      <c r="G23" s="29">
        <f>'Приложение 3'!J22</f>
        <v>7623.11</v>
      </c>
      <c r="H23" s="29">
        <f>'Приложение 3'!K22</f>
        <v>0</v>
      </c>
      <c r="I23" s="29">
        <f>SUM(B23:H23)</f>
        <v>27277.15</v>
      </c>
    </row>
    <row r="24" spans="1:9" ht="21.75" customHeight="1">
      <c r="A24" s="30" t="s">
        <v>61</v>
      </c>
      <c r="B24" s="29">
        <f>'Приложение 3'!E21</f>
        <v>347529.31</v>
      </c>
      <c r="C24" s="29">
        <f>'Приложение 3'!F21</f>
        <v>70534.46</v>
      </c>
      <c r="D24" s="29">
        <f>'Приложение 3'!G21</f>
        <v>57590.27</v>
      </c>
      <c r="E24" s="29">
        <f>'Приложение 3'!H21</f>
        <v>676641.92</v>
      </c>
      <c r="F24" s="29">
        <f>'Приложение 3'!I21</f>
        <v>727039.1</v>
      </c>
      <c r="G24" s="29">
        <f>'Приложение 3'!J21</f>
        <v>754688.42</v>
      </c>
      <c r="H24" s="29">
        <f>'Приложение 3'!K21</f>
        <v>0</v>
      </c>
      <c r="I24" s="29">
        <f>SUM(B24:H24)</f>
        <v>2634023.48</v>
      </c>
    </row>
    <row r="25" spans="1:9" ht="21.75" customHeight="1">
      <c r="A25" s="30" t="s">
        <v>30</v>
      </c>
      <c r="B25" s="29">
        <f>'Приложение 3'!E24</f>
        <v>0</v>
      </c>
      <c r="C25" s="29">
        <f>'Приложение 3'!F24</f>
        <v>0</v>
      </c>
      <c r="D25" s="29">
        <f>'Приложение 3'!G24</f>
        <v>0</v>
      </c>
      <c r="E25" s="29">
        <f>'Приложение 3'!H24</f>
        <v>0</v>
      </c>
      <c r="F25" s="29">
        <f>'Приложение 3'!I24</f>
        <v>0</v>
      </c>
      <c r="G25" s="29">
        <f>'Приложение 3'!J24</f>
        <v>0</v>
      </c>
      <c r="H25" s="29">
        <f>'Приложение 3'!K24</f>
        <v>0</v>
      </c>
      <c r="I25" s="29">
        <f>SUM(B25:H25)</f>
        <v>0</v>
      </c>
    </row>
    <row r="26" spans="1:9" ht="21.75" customHeight="1">
      <c r="A26" s="30" t="s">
        <v>31</v>
      </c>
      <c r="B26" s="29">
        <f aca="true" t="shared" si="1" ref="B26:H26">B27+B28+B29+B30</f>
        <v>80532.21</v>
      </c>
      <c r="C26" s="29">
        <f t="shared" si="1"/>
        <v>31729.67</v>
      </c>
      <c r="D26" s="29">
        <f t="shared" si="1"/>
        <v>9902.5</v>
      </c>
      <c r="E26" s="29">
        <f t="shared" si="1"/>
        <v>158337.6</v>
      </c>
      <c r="F26" s="29">
        <f t="shared" si="1"/>
        <v>138538.34</v>
      </c>
      <c r="G26" s="29">
        <f t="shared" si="1"/>
        <v>48589.25</v>
      </c>
      <c r="H26" s="29">
        <f t="shared" si="1"/>
        <v>0</v>
      </c>
      <c r="I26" s="29">
        <f>H26+G26+F26+E26+D26+C26+B26</f>
        <v>467629.57</v>
      </c>
    </row>
    <row r="27" spans="1:9" ht="21.75" customHeight="1">
      <c r="A27" s="30" t="s">
        <v>49</v>
      </c>
      <c r="B27" s="29">
        <f>'Приложение 3'!E53</f>
        <v>734.17</v>
      </c>
      <c r="C27" s="29">
        <f>'Приложение 3'!F53</f>
        <v>18370.7</v>
      </c>
      <c r="D27" s="29">
        <f>'Приложение 3'!G53</f>
        <v>2618.3</v>
      </c>
      <c r="E27" s="29">
        <f>'Приложение 3'!H53</f>
        <v>41865.7</v>
      </c>
      <c r="F27" s="29">
        <f>'Приложение 3'!I53</f>
        <v>31685.03</v>
      </c>
      <c r="G27" s="29">
        <f>'Приложение 3'!J53</f>
        <v>27329.81</v>
      </c>
      <c r="H27" s="29">
        <f>'Приложение 3'!K33</f>
        <v>0</v>
      </c>
      <c r="I27" s="29">
        <f>H27+G27+F27+E27+D27+C27+B27</f>
        <v>122603.71</v>
      </c>
    </row>
    <row r="28" spans="1:9" ht="21.75" customHeight="1">
      <c r="A28" s="30" t="s">
        <v>60</v>
      </c>
      <c r="B28" s="29">
        <f>'Приложение 3'!E52</f>
        <v>8938.38</v>
      </c>
      <c r="C28" s="29">
        <f>'Приложение 3'!F52</f>
        <v>156.28</v>
      </c>
      <c r="D28" s="29">
        <f>'Приложение 3'!G52</f>
        <v>72.9</v>
      </c>
      <c r="E28" s="29">
        <f>'Приложение 3'!H52</f>
        <v>1164.7</v>
      </c>
      <c r="F28" s="29">
        <f>'Приложение 3'!I52</f>
        <v>1068.53</v>
      </c>
      <c r="G28" s="29">
        <f>'Приложение 3'!J52</f>
        <v>212.6</v>
      </c>
      <c r="H28" s="29">
        <f>'Приложение 3'!K52</f>
        <v>0</v>
      </c>
      <c r="I28" s="29">
        <f>H28+G28+F28+E28+D28+C28+B28</f>
        <v>11613.39</v>
      </c>
    </row>
    <row r="29" spans="1:9" ht="21.75" customHeight="1">
      <c r="A29" s="30" t="s">
        <v>61</v>
      </c>
      <c r="B29" s="29">
        <f>'Приложение 3'!E51</f>
        <v>70859.66</v>
      </c>
      <c r="C29" s="29">
        <f>'Приложение 3'!F51</f>
        <v>13202.69</v>
      </c>
      <c r="D29" s="29">
        <f>'Приложение 3'!G51</f>
        <v>7211.3</v>
      </c>
      <c r="E29" s="29">
        <f>'Приложение 3'!H51</f>
        <v>115307.2</v>
      </c>
      <c r="F29" s="29">
        <f>'Приложение 3'!I51</f>
        <v>105784.78</v>
      </c>
      <c r="G29" s="29">
        <f>'Приложение 3'!J51</f>
        <v>21046.84</v>
      </c>
      <c r="H29" s="29">
        <f>'Приложение 3'!K51</f>
        <v>0</v>
      </c>
      <c r="I29" s="29">
        <f>H29+G29+F29+E29+D29+C29+B29</f>
        <v>333412.47</v>
      </c>
    </row>
    <row r="30" spans="1:9" ht="21.75" customHeight="1">
      <c r="A30" s="30" t="s">
        <v>30</v>
      </c>
      <c r="B30" s="29">
        <f>'Приложение 3'!E54</f>
        <v>0</v>
      </c>
      <c r="C30" s="29">
        <f>'Приложение 3'!F54</f>
        <v>0</v>
      </c>
      <c r="D30" s="29">
        <f>'Приложение 3'!G54</f>
        <v>0</v>
      </c>
      <c r="E30" s="29">
        <f>'Приложение 3'!H54</f>
        <v>0</v>
      </c>
      <c r="F30" s="29">
        <f>'Приложение 3'!I54</f>
        <v>0</v>
      </c>
      <c r="G30" s="29">
        <f>'Приложение 3'!J54</f>
        <v>0</v>
      </c>
      <c r="H30" s="29">
        <f>'Приложение 3'!K54</f>
        <v>0</v>
      </c>
      <c r="I30" s="29">
        <f>H30+G30+F30+E30+D30+C30+B30</f>
        <v>0</v>
      </c>
    </row>
    <row r="31" spans="1:9" ht="21.75" customHeight="1">
      <c r="A31" s="30" t="s">
        <v>32</v>
      </c>
      <c r="B31" s="29">
        <f aca="true" t="shared" si="2" ref="B31:H31">B32+B33+B34+B35</f>
        <v>314832.07</v>
      </c>
      <c r="C31" s="29">
        <f t="shared" si="2"/>
        <v>259007.94</v>
      </c>
      <c r="D31" s="29">
        <f t="shared" si="2"/>
        <v>154956.86</v>
      </c>
      <c r="E31" s="29">
        <f t="shared" si="2"/>
        <v>631391.37</v>
      </c>
      <c r="F31" s="29">
        <f t="shared" si="2"/>
        <v>795352.86</v>
      </c>
      <c r="G31" s="29">
        <f t="shared" si="2"/>
        <v>802972.38</v>
      </c>
      <c r="H31" s="29">
        <f t="shared" si="2"/>
        <v>0</v>
      </c>
      <c r="I31" s="29">
        <f>I32+I33+I34+I35</f>
        <v>2958513.48</v>
      </c>
    </row>
    <row r="32" spans="1:9" ht="21.75" customHeight="1">
      <c r="A32" s="30" t="s">
        <v>49</v>
      </c>
      <c r="B32" s="29">
        <f>B22-B27</f>
        <v>43477.08</v>
      </c>
      <c r="C32" s="29">
        <f aca="true" t="shared" si="3" ref="C32:H32">C22-C27</f>
        <v>200997.54</v>
      </c>
      <c r="D32" s="29">
        <f t="shared" si="3"/>
        <v>103633.98</v>
      </c>
      <c r="E32" s="29">
        <f t="shared" si="3"/>
        <v>64386.58</v>
      </c>
      <c r="F32" s="29">
        <f t="shared" si="3"/>
        <v>167823.24</v>
      </c>
      <c r="G32" s="29">
        <f t="shared" si="3"/>
        <v>61920.29</v>
      </c>
      <c r="H32" s="29">
        <f t="shared" si="3"/>
        <v>0</v>
      </c>
      <c r="I32" s="29">
        <f>SUM(B32:H32)</f>
        <v>642238.71</v>
      </c>
    </row>
    <row r="33" spans="1:9" ht="21.75" customHeight="1">
      <c r="A33" s="30" t="s">
        <v>59</v>
      </c>
      <c r="B33" s="29">
        <f>B23-B28</f>
        <v>-5314.66</v>
      </c>
      <c r="C33" s="29">
        <f aca="true" t="shared" si="4" ref="C33:H33">C23-C28</f>
        <v>678.63</v>
      </c>
      <c r="D33" s="29">
        <f t="shared" si="4"/>
        <v>943.91</v>
      </c>
      <c r="E33" s="29">
        <f t="shared" si="4"/>
        <v>5670.07</v>
      </c>
      <c r="F33" s="29">
        <f t="shared" si="4"/>
        <v>6275.3</v>
      </c>
      <c r="G33" s="29">
        <f t="shared" si="4"/>
        <v>7410.51</v>
      </c>
      <c r="H33" s="29">
        <f t="shared" si="4"/>
        <v>0</v>
      </c>
      <c r="I33" s="29">
        <f>SUM(B33:H33)</f>
        <v>15663.76</v>
      </c>
    </row>
    <row r="34" spans="1:9" ht="21.75" customHeight="1">
      <c r="A34" s="30" t="s">
        <v>61</v>
      </c>
      <c r="B34" s="29">
        <f>B24-B29</f>
        <v>276669.65</v>
      </c>
      <c r="C34" s="29">
        <f aca="true" t="shared" si="5" ref="C34:H34">C24-C29</f>
        <v>57331.77</v>
      </c>
      <c r="D34" s="29">
        <f t="shared" si="5"/>
        <v>50378.97</v>
      </c>
      <c r="E34" s="29">
        <f t="shared" si="5"/>
        <v>561334.72</v>
      </c>
      <c r="F34" s="29">
        <f t="shared" si="5"/>
        <v>621254.32</v>
      </c>
      <c r="G34" s="29">
        <f t="shared" si="5"/>
        <v>733641.58</v>
      </c>
      <c r="H34" s="29">
        <f t="shared" si="5"/>
        <v>0</v>
      </c>
      <c r="I34" s="29">
        <f>SUM(B34:H34)</f>
        <v>2300611.01</v>
      </c>
    </row>
    <row r="35" spans="1:9" ht="21.75" customHeight="1">
      <c r="A35" s="30" t="s">
        <v>33</v>
      </c>
      <c r="B35" s="29">
        <f>B25-B30</f>
        <v>0</v>
      </c>
      <c r="C35" s="29">
        <f aca="true" t="shared" si="6" ref="C35:H35">C25-C30</f>
        <v>0</v>
      </c>
      <c r="D35" s="29">
        <f t="shared" si="6"/>
        <v>0</v>
      </c>
      <c r="E35" s="29">
        <f t="shared" si="6"/>
        <v>0</v>
      </c>
      <c r="F35" s="29">
        <f t="shared" si="6"/>
        <v>0</v>
      </c>
      <c r="G35" s="29">
        <f t="shared" si="6"/>
        <v>0</v>
      </c>
      <c r="H35" s="29">
        <f t="shared" si="6"/>
        <v>0</v>
      </c>
      <c r="I35" s="29">
        <f>SUM(B35:H35)</f>
        <v>0</v>
      </c>
    </row>
    <row r="36" spans="1:9" ht="18.75">
      <c r="A36" s="11"/>
      <c r="B36" s="25"/>
      <c r="C36" s="25"/>
      <c r="D36" s="25"/>
      <c r="E36" s="25"/>
      <c r="F36" s="25"/>
      <c r="G36" s="25"/>
      <c r="H36" s="25"/>
      <c r="I36" s="25"/>
    </row>
    <row r="37" spans="1:9" ht="20.25">
      <c r="A37" s="37" t="s">
        <v>66</v>
      </c>
      <c r="B37" s="25"/>
      <c r="C37" s="25"/>
      <c r="D37" s="25"/>
      <c r="E37" s="25"/>
      <c r="F37" s="25"/>
      <c r="G37" s="25"/>
      <c r="H37" s="25"/>
      <c r="I37" s="25"/>
    </row>
    <row r="38" spans="1:13" ht="24">
      <c r="A38" s="61" t="s">
        <v>67</v>
      </c>
      <c r="B38" s="61"/>
      <c r="C38" s="61"/>
      <c r="D38" s="61"/>
      <c r="E38" s="61"/>
      <c r="F38" s="61"/>
      <c r="G38" s="61"/>
      <c r="H38" s="61"/>
      <c r="I38" s="61"/>
      <c r="J38" s="4"/>
      <c r="K38" s="4"/>
      <c r="L38" s="4"/>
      <c r="M38" s="4"/>
    </row>
    <row r="39" spans="1:11" ht="18.75">
      <c r="A39" s="5"/>
      <c r="B39" s="17"/>
      <c r="C39" s="17"/>
      <c r="D39" s="17"/>
      <c r="E39" s="17"/>
      <c r="F39" s="17"/>
      <c r="G39" s="17"/>
      <c r="H39" s="62"/>
      <c r="I39" s="62"/>
      <c r="J39" s="7"/>
      <c r="K39" s="7"/>
    </row>
    <row r="40" spans="1:11" ht="15.75">
      <c r="A40" s="6"/>
      <c r="B40" s="17"/>
      <c r="C40" s="17"/>
      <c r="D40" s="17"/>
      <c r="E40" s="17"/>
      <c r="F40" s="17"/>
      <c r="G40" s="17"/>
      <c r="H40" s="17"/>
      <c r="I40" s="17"/>
      <c r="J40" s="7"/>
      <c r="K40" s="7"/>
    </row>
    <row r="41" spans="1:9" ht="15.75">
      <c r="A41" s="8"/>
      <c r="B41" s="18"/>
      <c r="C41" s="18"/>
      <c r="D41" s="18"/>
      <c r="E41" s="18"/>
      <c r="F41" s="18"/>
      <c r="G41" s="18"/>
      <c r="H41" s="18"/>
      <c r="I41" s="18"/>
    </row>
  </sheetData>
  <sheetProtection/>
  <mergeCells count="23">
    <mergeCell ref="J8:M8"/>
    <mergeCell ref="J9:M9"/>
    <mergeCell ref="J10:M10"/>
    <mergeCell ref="G1:I1"/>
    <mergeCell ref="G2:I2"/>
    <mergeCell ref="G3:I3"/>
    <mergeCell ref="G4:I4"/>
    <mergeCell ref="A38:I38"/>
    <mergeCell ref="H39:I39"/>
    <mergeCell ref="A18:A19"/>
    <mergeCell ref="B18:I18"/>
    <mergeCell ref="A15:I15"/>
    <mergeCell ref="A16:I16"/>
    <mergeCell ref="J11:M11"/>
    <mergeCell ref="J12:M12"/>
    <mergeCell ref="G12:I12"/>
    <mergeCell ref="G6:I6"/>
    <mergeCell ref="G7:I7"/>
    <mergeCell ref="G8:I8"/>
    <mergeCell ref="G9:I9"/>
    <mergeCell ref="G10:I10"/>
    <mergeCell ref="G11:I11"/>
    <mergeCell ref="J7:M7"/>
  </mergeCells>
  <printOptions/>
  <pageMargins left="0.5905511811023623" right="0.5905511811023623" top="1.3779527559055118" bottom="0.3937007874015748" header="0.31496062992125984" footer="0.31496062992125984"/>
  <pageSetup fitToHeight="0" fitToWidth="1" horizontalDpi="600" verticalDpi="600" orientation="landscape" paperSize="9" scale="86" r:id="rId1"/>
  <headerFooter differentFirst="1">
    <oddHeader>&amp;R&amp;14&amp;P</oddHeader>
  </headerFooter>
  <rowBreaks count="1" manualBreakCount="1">
    <brk id="2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9:Q86"/>
  <sheetViews>
    <sheetView view="pageBreakPreview" zoomScale="60" zoomScalePageLayoutView="0" workbookViewId="0" topLeftCell="A1">
      <selection activeCell="O14" sqref="O14"/>
    </sheetView>
  </sheetViews>
  <sheetFormatPr defaultColWidth="9.00390625" defaultRowHeight="15.75"/>
  <cols>
    <col min="1" max="1" width="6.25390625" style="11" customWidth="1"/>
    <col min="2" max="2" width="25.125" style="11" customWidth="1"/>
    <col min="3" max="3" width="13.875" style="11" customWidth="1"/>
    <col min="4" max="4" width="14.875" style="11" customWidth="1"/>
    <col min="5" max="16" width="8.875" style="11" customWidth="1"/>
    <col min="17" max="17" width="14.50390625" style="11" customWidth="1"/>
    <col min="18" max="16384" width="9.00390625" style="11" customWidth="1"/>
  </cols>
  <sheetData>
    <row r="29" spans="1:17" ht="26.25">
      <c r="A29" s="12" t="s">
        <v>22</v>
      </c>
      <c r="B29" s="12"/>
      <c r="C29" s="12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6" ht="26.25">
      <c r="A30" s="14" t="s">
        <v>23</v>
      </c>
      <c r="B30" s="14"/>
      <c r="C30" s="14"/>
      <c r="D30" s="14"/>
      <c r="E30" s="14"/>
      <c r="F30" s="14"/>
      <c r="G30" s="14"/>
      <c r="H30" s="13"/>
      <c r="I30" s="13"/>
      <c r="J30" s="13"/>
      <c r="K30" s="13"/>
      <c r="L30" s="68" t="s">
        <v>24</v>
      </c>
      <c r="M30" s="68"/>
      <c r="N30" s="13"/>
      <c r="O30" s="13"/>
      <c r="P30" s="13"/>
    </row>
    <row r="31" spans="1:17" ht="26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26.25">
      <c r="A32" s="12" t="s">
        <v>26</v>
      </c>
      <c r="B32" s="12"/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4" ht="26.25">
      <c r="A33" s="66" t="s">
        <v>25</v>
      </c>
      <c r="B33" s="66"/>
      <c r="C33" s="66"/>
      <c r="D33" s="66"/>
      <c r="E33" s="66"/>
      <c r="F33" s="66"/>
      <c r="G33" s="66"/>
      <c r="H33" s="13"/>
      <c r="I33" s="13"/>
      <c r="J33" s="13"/>
      <c r="K33" s="15"/>
      <c r="L33" s="68" t="s">
        <v>27</v>
      </c>
      <c r="M33" s="68"/>
      <c r="N33" s="68"/>
    </row>
    <row r="84" s="9" customFormat="1" ht="18"/>
    <row r="85" s="10" customFormat="1" ht="18.75"/>
    <row r="86" spans="8:9" ht="18.75">
      <c r="H86" s="67"/>
      <c r="I86" s="67"/>
    </row>
  </sheetData>
  <sheetProtection/>
  <mergeCells count="4">
    <mergeCell ref="A33:G33"/>
    <mergeCell ref="H86:I86"/>
    <mergeCell ref="L30:M30"/>
    <mergeCell ref="L33:N33"/>
  </mergeCells>
  <printOptions/>
  <pageMargins left="0.3937007874015748" right="0.3937007874015748" top="1.3779527559055118" bottom="0.3937007874015748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2020-03-20T03:27:52Z</cp:lastPrinted>
  <dcterms:created xsi:type="dcterms:W3CDTF">2014-05-05T02:33:31Z</dcterms:created>
  <dcterms:modified xsi:type="dcterms:W3CDTF">2020-03-20T07:52:26Z</dcterms:modified>
  <cp:category/>
  <cp:version/>
  <cp:contentType/>
  <cp:contentStatus/>
</cp:coreProperties>
</file>