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иложение 11" sheetId="1" r:id="rId1"/>
    <sheet name="приложение 12" sheetId="2" state="hidden" r:id="rId2"/>
    <sheet name="Подпись" sheetId="3" state="hidden" r:id="rId3"/>
  </sheets>
  <definedNames>
    <definedName name="_xlnm.Print_Titles" localSheetId="0">'приложение 11'!$16:$16</definedName>
    <definedName name="_xlnm.Print_Titles" localSheetId="1">'приложение 12'!$17:$17</definedName>
    <definedName name="_xlnm.Print_Area" localSheetId="2">'Подпись'!$A$1:$Q$33</definedName>
    <definedName name="_xlnm.Print_Area" localSheetId="0">'приложение 11'!$A$1:$V$160</definedName>
    <definedName name="_xlnm.Print_Area" localSheetId="1">'приложение 12'!$A$1:$R$32</definedName>
  </definedNames>
  <calcPr fullCalcOnLoad="1" fullPrecision="0"/>
</workbook>
</file>

<file path=xl/sharedStrings.xml><?xml version="1.0" encoding="utf-8"?>
<sst xmlns="http://schemas.openxmlformats.org/spreadsheetml/2006/main" count="338" uniqueCount="130">
  <si>
    <t>№ п/п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</si>
  <si>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</si>
  <si>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</si>
  <si>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</si>
  <si>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</si>
  <si>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</si>
  <si>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</si>
  <si>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</si>
  <si>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</si>
  <si>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</si>
  <si>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</si>
  <si>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</si>
  <si>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всего</t>
  </si>
  <si>
    <t>Комитет жилищно-коммунального хозяйства города Барнаула</t>
  </si>
  <si>
    <t>Всего, в том числе:</t>
  </si>
  <si>
    <t>краевой бюджет</t>
  </si>
  <si>
    <t>городской бюджет</t>
  </si>
  <si>
    <t>Цель, задача, мероприятие</t>
  </si>
  <si>
    <t>внебюджетные источники</t>
  </si>
  <si>
    <t>федеральный бюджет</t>
  </si>
  <si>
    <t>Комитет жилищно-коммунального хозяйства города Барнаула, организации, осуществляющие управление многоквартир-ными домами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</si>
  <si>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мероприятий муниципальной  программы</t>
  </si>
  <si>
    <t>1.</t>
  </si>
  <si>
    <t>2.</t>
  </si>
  <si>
    <t>3.</t>
  </si>
  <si>
    <t>4.</t>
  </si>
  <si>
    <t>5.</t>
  </si>
  <si>
    <t>6.</t>
  </si>
  <si>
    <t>7.</t>
  </si>
  <si>
    <t>8.</t>
  </si>
  <si>
    <t>Источники финансирования</t>
  </si>
  <si>
    <t>Срок реализации</t>
  </si>
  <si>
    <t>к муниципальной программе</t>
  </si>
  <si>
    <t>«Барнаул - комфортный город»</t>
  </si>
  <si>
    <t>9.</t>
  </si>
  <si>
    <t>11.</t>
  </si>
  <si>
    <t>2016-2025 годы</t>
  </si>
  <si>
    <t>Приложение 5</t>
  </si>
  <si>
    <t>Мероприятие 2.7.                                                      Оплата дополнительных взносов на капитальный ремонт общего имущества многоквартирных домов в части муниципальной доли</t>
  </si>
  <si>
    <t>10.</t>
  </si>
  <si>
    <t>15.</t>
  </si>
  <si>
    <t>2.1.</t>
  </si>
  <si>
    <t>2.2.</t>
  </si>
  <si>
    <t>3.1.</t>
  </si>
  <si>
    <t>5.1.</t>
  </si>
  <si>
    <t>5.2.</t>
  </si>
  <si>
    <t>5.3.</t>
  </si>
  <si>
    <t>5.4.</t>
  </si>
  <si>
    <t>5.5.</t>
  </si>
  <si>
    <t>5.6.</t>
  </si>
  <si>
    <t>7.1.</t>
  </si>
  <si>
    <t>8.1.</t>
  </si>
  <si>
    <t>9.1.</t>
  </si>
  <si>
    <t xml:space="preserve">Приложение 6 </t>
  </si>
  <si>
    <t xml:space="preserve">ОБЪЕМ  </t>
  </si>
  <si>
    <t>финансовых ресурсов, необходимых для реализации муниципальной Программы</t>
  </si>
  <si>
    <t>Источники и направления расходов</t>
  </si>
  <si>
    <t>Всего финансовых затрат,                в том числе:</t>
  </si>
  <si>
    <t>из городского                                бюджета</t>
  </si>
  <si>
    <t>из внебюджетных                                   источников</t>
  </si>
  <si>
    <t xml:space="preserve">Капитальные вложения,                                 в том числе: </t>
  </si>
  <si>
    <t xml:space="preserve">из городского                              бюджета   </t>
  </si>
  <si>
    <t>из внебюджетных                                источников</t>
  </si>
  <si>
    <t>Прочие расходы,                                            в том числе:</t>
  </si>
  <si>
    <t xml:space="preserve">к постановлению  </t>
  </si>
  <si>
    <t>администрации города</t>
  </si>
  <si>
    <t xml:space="preserve">от ____________ №______ </t>
  </si>
  <si>
    <t>Всего:</t>
  </si>
  <si>
    <t>9.2.</t>
  </si>
  <si>
    <t>2.3.</t>
  </si>
  <si>
    <t>Председатель комитета жилищно-</t>
  </si>
  <si>
    <t>коммунального хозяйства города Барнаула</t>
  </si>
  <si>
    <t>А.Ф.Бенс</t>
  </si>
  <si>
    <t>и кредитной политике города Барнаула</t>
  </si>
  <si>
    <t xml:space="preserve">Председатель комитета по финансам, налоговой </t>
  </si>
  <si>
    <t>Н.А.Тиньгаева</t>
  </si>
  <si>
    <t>Мероприятие 1.1.1.                                                           Переселение из аварийного жилищного фонда или помещений, признанных непригодными для проживания</t>
  </si>
  <si>
    <t xml:space="preserve">Мероприятие 1.1.2.                                           Снос аварийных домов </t>
  </si>
  <si>
    <t>Задача 1.2.                                                  Организация предоставления государственной поддержки на приобретение жилья отдельным категориям граждан</t>
  </si>
  <si>
    <t>Мероприятие 1.2.1. Предоставление мер социальной поддержки отдельным категориям граждан в целях улучшения их жилищных условий</t>
  </si>
  <si>
    <t xml:space="preserve">Цель 2.                                                   Создание комфортной городской среды в сфере жилищно-коммунального хозяйства путем сохранения, восстановления, повышения надежности зданий                             жилищного фонда </t>
  </si>
  <si>
    <t>Задача 2.1.                                                                   Проведение ремонта многоквартирных домов, соответствующего нормативным срокам проведения капитального ремонта</t>
  </si>
  <si>
    <t>Мероприятие 2.1.1.        Капитальный ремонт жилищного фонда города Барнаула</t>
  </si>
  <si>
    <t>Мероприятие 2.1.2.                                                            Капитальный ремонт муниципальных общежитий и жилых домов, исключенных из Перечня объектов, относящихся к специализированному жилищному фонду</t>
  </si>
  <si>
    <t>Мероприятие 2.1.3.                                                          Капитальный ремонт муниципального жилищного фонда</t>
  </si>
  <si>
    <t>Мероприятие 2.1.4.                                                                  Содержание не заселенных в установленном порядке муниципальных жилых помещений</t>
  </si>
  <si>
    <t>Мероприятие 2.1.5.                                                          Оценка недвижимости, признание прав и регулирование отношений муниципальной собственности</t>
  </si>
  <si>
    <t>Мероприятие 2.1.6.                                                      Оплата работ капитального характера, выполняемых в отношении жилищного фонда, в части муниципальной доли</t>
  </si>
  <si>
    <t>Цель 3.                                                                             Повышение уровня благоустройства жилых территорий города Барнаула</t>
  </si>
  <si>
    <t>Задача 3.1.                                                                                    Доведение технического и эксплуатационного состояния контейнерных площадок, расположенных на территории города, до нормативных требований</t>
  </si>
  <si>
    <t>Мероприятие 3.1.1. Благоустройство контейнерных площадок, за исключением установленных законодательством случаев, когда такая обязанность лежит на других лицах</t>
  </si>
  <si>
    <t>Задача 3.2.                                                                                          Поддержка инициативы населения в сфере обеспечения сохранности многоквартирного жилищного фонда и благоустройства территории жилой застройки</t>
  </si>
  <si>
    <t>Мероприятие 3.2.1. Предоставление грантов главы администрации города по содержанию многоквартирных домов и благоустройству придомовых территорий</t>
  </si>
  <si>
    <t>Задача 3.3.                                                                                          Улучшение санитарного состояния и внешнего облика города Барнаула</t>
  </si>
  <si>
    <t>Мероприятие 3.3.1.                                                                                                      Разработка генеральной схемы санитарной очистки территории города Барнаула</t>
  </si>
  <si>
    <t>Мероприятие 3.3.2.                                                                                                      Приобретение специализированной техники для транспортирования и утилизации твердых коммунальных отходов</t>
  </si>
  <si>
    <t>Мероприятие 4.
Обеспечение доступности для горожан услуг общих отделений бань</t>
  </si>
  <si>
    <t>Мероприятие 5.
Обеспечение деятельности комитета жилищно-коммунального хозяйства города Барнаула</t>
  </si>
  <si>
    <t>Приложение 11</t>
  </si>
  <si>
    <t>2026 год</t>
  </si>
  <si>
    <t>2027 год</t>
  </si>
  <si>
    <t>2028 год</t>
  </si>
  <si>
    <t>2029 год</t>
  </si>
  <si>
    <t>2030 год</t>
  </si>
  <si>
    <t>Подпрограмма «Обеспечение населения города Барнаула комфортным жильем на 2015-2030 годы»</t>
  </si>
  <si>
    <t>2015-2030 годы</t>
  </si>
  <si>
    <t>2018-2030 годы</t>
  </si>
  <si>
    <t>2015-2022 годы</t>
  </si>
  <si>
    <t>Подпрограмма «Создание условий для обеспечения населения города Барнаула качественными услугами жилищно-коммунального хозяйства  на 2015-2030 годы»</t>
  </si>
  <si>
    <t>2015-2027 годы</t>
  </si>
  <si>
    <t>Подпрограмма «Благоустройство территории жилой застройки города Барнаула на 2015-2030 годы»</t>
  </si>
  <si>
    <t>Ответственный исполнитель, соисполнители, участники муниципальной программы</t>
  </si>
  <si>
    <t>Сумма расходов по годам реализации, тыс. рублей</t>
  </si>
  <si>
    <t>8.2.</t>
  </si>
  <si>
    <t>2020-2022</t>
  </si>
  <si>
    <t>9.3.</t>
  </si>
  <si>
    <t>2017-2019 годы</t>
  </si>
  <si>
    <t>Мероприятия, не включенные в подпрограммы</t>
  </si>
  <si>
    <t>2015-2018 годы</t>
  </si>
  <si>
    <t xml:space="preserve">из краевого бюджета </t>
  </si>
  <si>
    <t xml:space="preserve">из федерального бюджета </t>
  </si>
  <si>
    <t>на 2015 - 2030 годы</t>
  </si>
  <si>
    <t>Приложение 12</t>
  </si>
  <si>
    <t xml:space="preserve">Мероприятие 3.2.2.                                             Организация проведения конкурса на лучшую новогоднюю дворовую территорию жилищного фонда города Барнаула «Зимний двор»  </t>
  </si>
  <si>
    <t>Мероприятие 3.3.3.
Осуществление контроля качества благоустроенных дворовых территорий многоквартирных домов</t>
  </si>
  <si>
    <t xml:space="preserve">Цель 1.                                                    Обеспечение устойчивого сокращения аварийного 
и  непригодного для проживания жилищного фонда, выполнение государственных обязательств 
по обеспечению жильем отдельных категорий граждан, установленных федеральным законодательством, обеспечение жилыми помещениями граждан, состоящих на учете в качестве нуждающихся в жилых помещениях среди малоимущих граждан
</t>
  </si>
  <si>
    <t>Комитет жилищно-коммунального хозяйства города Барнаула, строительные организации</t>
  </si>
  <si>
    <t>Задача 1.1.                                                                                                                                             Переселение из аварийного жилищного фонда или помещений, признанных непригодными для проживания, и предоставление жилых помещений гражданам, состоящим на учете в качестве нуждающихся в жилых помещениях среди малоимущих граждан</t>
  </si>
  <si>
    <t>Мероприятие 1.1.3.                                                           Обеспечение жилыми помещениями граждан, состоящих на учете в качестве нуждающихся в жилых помещениях среди малоимущих граждан</t>
  </si>
  <si>
    <t>от 23.03.2020 №441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</si>
</sst>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#,##0.0"/>
    <numFmt numFmtId="187" formatCode="0.0%"/>
  </numFmts>
  <fonts count="6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8"/>
      <name val="Times New Roman"/>
      <family val="2"/>
    </font>
    <font>
      <sz val="12"/>
      <color indexed="10"/>
      <name val="Times New Roman"/>
      <family val="2"/>
    </font>
    <font>
      <sz val="19"/>
      <color indexed="8"/>
      <name val="Times New Roman"/>
      <family val="2"/>
    </font>
    <font>
      <sz val="14"/>
      <color indexed="8"/>
      <name val="Times New Roman"/>
      <family val="1"/>
    </font>
    <font>
      <sz val="19"/>
      <name val="Times New Roman"/>
      <family val="1"/>
    </font>
    <font>
      <sz val="19"/>
      <color indexed="10"/>
      <name val="Times New Roman"/>
      <family val="1"/>
    </font>
    <font>
      <strike/>
      <sz val="14"/>
      <color indexed="10"/>
      <name val="Times New Roman"/>
      <family val="2"/>
    </font>
    <font>
      <strike/>
      <sz val="12"/>
      <color indexed="10"/>
      <name val="Times New Roman"/>
      <family val="2"/>
    </font>
    <font>
      <strike/>
      <sz val="12"/>
      <color indexed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20.5"/>
      <name val="Times New Roman"/>
      <family val="1"/>
    </font>
    <font>
      <sz val="12"/>
      <name val="Times New Roman"/>
      <family val="2"/>
    </font>
    <font>
      <sz val="18"/>
      <name val="Times New Roman"/>
      <family val="2"/>
    </font>
    <font>
      <sz val="16"/>
      <name val="Times New Roman"/>
      <family val="2"/>
    </font>
    <font>
      <sz val="10"/>
      <name val="Times New Roman"/>
      <family val="2"/>
    </font>
    <font>
      <sz val="11"/>
      <name val="Times New Roman"/>
      <family val="2"/>
    </font>
    <font>
      <strike/>
      <sz val="18"/>
      <name val="Times New Roman"/>
      <family val="2"/>
    </font>
    <font>
      <strike/>
      <sz val="12"/>
      <name val="Times New Roman"/>
      <family val="2"/>
    </font>
    <font>
      <strike/>
      <sz val="14"/>
      <name val="Times New Roman"/>
      <family val="2"/>
    </font>
    <font>
      <sz val="21"/>
      <name val="Times New Roman"/>
      <family val="2"/>
    </font>
    <font>
      <sz val="2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20.5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2"/>
    </font>
    <font>
      <sz val="20.5"/>
      <color theme="1"/>
      <name val="Times New Roman"/>
      <family val="1"/>
    </font>
    <font>
      <sz val="19"/>
      <color theme="1"/>
      <name val="Times New Roman"/>
      <family val="1"/>
    </font>
    <font>
      <sz val="22"/>
      <color theme="1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84">
    <xf numFmtId="0" fontId="0" fillId="0" borderId="0" xfId="0" applyAlignment="1">
      <alignment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60" fillId="0" borderId="0" xfId="0" applyFont="1" applyAlignment="1">
      <alignment/>
    </xf>
    <xf numFmtId="0" fontId="13" fillId="0" borderId="0" xfId="0" applyFont="1" applyFill="1" applyAlignment="1">
      <alignment horizontal="left" vertical="center"/>
    </xf>
    <xf numFmtId="0" fontId="61" fillId="0" borderId="0" xfId="0" applyFont="1" applyAlignment="1">
      <alignment/>
    </xf>
    <xf numFmtId="0" fontId="13" fillId="0" borderId="0" xfId="0" applyFont="1" applyAlignment="1">
      <alignment horizontal="left"/>
    </xf>
    <xf numFmtId="0" fontId="61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top" wrapText="1"/>
    </xf>
    <xf numFmtId="18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top" wrapText="1"/>
    </xf>
    <xf numFmtId="184" fontId="14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top" wrapText="1"/>
    </xf>
    <xf numFmtId="184" fontId="17" fillId="0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184" fontId="0" fillId="0" borderId="0" xfId="0" applyNumberForma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84" fontId="1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84" fontId="7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8" fillId="0" borderId="0" xfId="0" applyFont="1" applyFill="1" applyAlignment="1">
      <alignment horizontal="justify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184" fontId="22" fillId="0" borderId="0" xfId="0" applyNumberFormat="1" applyFont="1" applyFill="1" applyAlignment="1">
      <alignment/>
    </xf>
    <xf numFmtId="0" fontId="63" fillId="0" borderId="0" xfId="0" applyFont="1" applyFill="1" applyAlignment="1">
      <alignment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184" fontId="23" fillId="0" borderId="0" xfId="0" applyNumberFormat="1" applyFont="1" applyFill="1" applyAlignment="1">
      <alignment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12" fontId="17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2" fontId="15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2" fontId="6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2" fontId="12" fillId="0" borderId="0" xfId="0" applyNumberFormat="1" applyFont="1" applyFill="1" applyAlignment="1">
      <alignment horizontal="right"/>
    </xf>
    <xf numFmtId="0" fontId="6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9"/>
  <sheetViews>
    <sheetView tabSelected="1" zoomScale="70" zoomScaleNormal="70" zoomScaleSheetLayoutView="40" zoomScalePageLayoutView="0" workbookViewId="0" topLeftCell="A1">
      <pane ySplit="16" topLeftCell="A17" activePane="bottomLeft" state="frozen"/>
      <selection pane="topLeft" activeCell="A1" sqref="A1"/>
      <selection pane="bottomLeft" activeCell="R4" sqref="R4"/>
    </sheetView>
  </sheetViews>
  <sheetFormatPr defaultColWidth="9.00390625" defaultRowHeight="15.75"/>
  <cols>
    <col min="1" max="1" width="3.75390625" style="10" customWidth="1"/>
    <col min="2" max="2" width="25.125" style="10" customWidth="1"/>
    <col min="3" max="3" width="14.00390625" style="10" bestFit="1" customWidth="1"/>
    <col min="4" max="4" width="14.875" style="10" customWidth="1"/>
    <col min="5" max="5" width="9.75390625" style="10" bestFit="1" customWidth="1"/>
    <col min="6" max="6" width="8.875" style="10" bestFit="1" customWidth="1"/>
    <col min="7" max="8" width="8.75390625" style="10" customWidth="1"/>
    <col min="9" max="15" width="8.875" style="10" bestFit="1" customWidth="1"/>
    <col min="16" max="20" width="8.875" style="10" customWidth="1"/>
    <col min="21" max="21" width="9.50390625" style="10" bestFit="1" customWidth="1"/>
    <col min="22" max="22" width="14.50390625" style="10" customWidth="1"/>
    <col min="23" max="23" width="9.375" style="10" bestFit="1" customWidth="1"/>
    <col min="24" max="16384" width="9.00390625" style="10" customWidth="1"/>
  </cols>
  <sheetData>
    <row r="1" spans="1:22" ht="27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  <c r="N1" s="41"/>
      <c r="O1" s="42"/>
      <c r="P1" s="42"/>
      <c r="Q1" s="42"/>
      <c r="R1" s="42" t="s">
        <v>98</v>
      </c>
      <c r="S1" s="41"/>
      <c r="T1" s="42"/>
      <c r="U1" s="42"/>
      <c r="V1" s="42"/>
    </row>
    <row r="2" spans="1:22" ht="27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N2" s="41"/>
      <c r="O2" s="42"/>
      <c r="P2" s="42"/>
      <c r="Q2" s="42"/>
      <c r="R2" s="42" t="s">
        <v>64</v>
      </c>
      <c r="S2" s="41"/>
      <c r="T2" s="42"/>
      <c r="U2" s="42"/>
      <c r="V2" s="42"/>
    </row>
    <row r="3" spans="1:22" ht="27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41"/>
      <c r="O3" s="42"/>
      <c r="P3" s="42"/>
      <c r="Q3" s="42"/>
      <c r="R3" s="42" t="s">
        <v>65</v>
      </c>
      <c r="S3" s="41"/>
      <c r="T3" s="42"/>
      <c r="U3" s="42"/>
      <c r="V3" s="42"/>
    </row>
    <row r="4" spans="1:22" ht="27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  <c r="N4" s="41"/>
      <c r="O4" s="42"/>
      <c r="P4" s="42"/>
      <c r="Q4" s="42"/>
      <c r="R4" s="42" t="s">
        <v>129</v>
      </c>
      <c r="S4" s="41"/>
      <c r="T4" s="42"/>
      <c r="U4" s="42"/>
      <c r="V4" s="42"/>
    </row>
    <row r="5" spans="1:22" ht="27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41"/>
      <c r="O5" s="42"/>
      <c r="P5" s="42"/>
      <c r="Q5" s="42"/>
      <c r="R5" s="41"/>
      <c r="S5" s="42"/>
      <c r="T5" s="42"/>
      <c r="U5" s="42"/>
      <c r="V5" s="42"/>
    </row>
    <row r="6" spans="1:22" ht="23.2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3"/>
      <c r="N6" s="41"/>
      <c r="O6" s="43"/>
      <c r="P6" s="43"/>
      <c r="Q6" s="43"/>
      <c r="R6" s="72" t="s">
        <v>37</v>
      </c>
      <c r="S6" s="72"/>
      <c r="T6" s="72"/>
      <c r="U6" s="41"/>
      <c r="V6" s="43"/>
    </row>
    <row r="7" spans="1:23" ht="27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  <c r="N7" s="41"/>
      <c r="O7" s="42"/>
      <c r="P7" s="42"/>
      <c r="Q7" s="42"/>
      <c r="R7" s="42" t="s">
        <v>32</v>
      </c>
      <c r="S7" s="41"/>
      <c r="T7" s="42"/>
      <c r="U7" s="42"/>
      <c r="V7" s="42"/>
      <c r="W7" s="13"/>
    </row>
    <row r="8" spans="1:23" ht="27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2"/>
      <c r="P8" s="42"/>
      <c r="Q8" s="42"/>
      <c r="R8" s="42" t="s">
        <v>33</v>
      </c>
      <c r="S8" s="41"/>
      <c r="T8" s="42"/>
      <c r="U8" s="42"/>
      <c r="V8" s="42"/>
      <c r="W8" s="13"/>
    </row>
    <row r="9" spans="1:23" ht="27">
      <c r="A9" s="41"/>
      <c r="B9" s="44"/>
      <c r="C9" s="44"/>
      <c r="D9" s="41"/>
      <c r="E9" s="41"/>
      <c r="F9" s="41"/>
      <c r="G9" s="41"/>
      <c r="H9" s="41"/>
      <c r="I9" s="41"/>
      <c r="J9" s="41"/>
      <c r="K9" s="41"/>
      <c r="L9" s="41"/>
      <c r="M9" s="42"/>
      <c r="N9" s="41"/>
      <c r="O9" s="42"/>
      <c r="P9" s="42"/>
      <c r="Q9" s="42"/>
      <c r="R9" s="42" t="s">
        <v>121</v>
      </c>
      <c r="S9" s="41"/>
      <c r="T9" s="42"/>
      <c r="U9" s="42"/>
      <c r="V9" s="42"/>
      <c r="W9" s="13"/>
    </row>
    <row r="10" spans="1:23" ht="9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  <c r="N10" s="66"/>
      <c r="O10" s="66"/>
      <c r="P10" s="66"/>
      <c r="Q10" s="66"/>
      <c r="R10" s="66"/>
      <c r="S10" s="66"/>
      <c r="T10" s="66"/>
      <c r="U10" s="66"/>
      <c r="V10" s="66"/>
      <c r="W10" s="13"/>
    </row>
    <row r="11" spans="1:23" ht="13.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13"/>
    </row>
    <row r="12" spans="1:23" ht="51" customHeight="1">
      <c r="A12" s="73" t="s">
        <v>21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13"/>
    </row>
    <row r="13" ht="17.25" customHeight="1"/>
    <row r="14" spans="1:22" ht="18.75" customHeight="1">
      <c r="A14" s="70" t="s">
        <v>0</v>
      </c>
      <c r="B14" s="70" t="s">
        <v>17</v>
      </c>
      <c r="C14" s="70" t="s">
        <v>31</v>
      </c>
      <c r="D14" s="70" t="s">
        <v>111</v>
      </c>
      <c r="E14" s="70" t="s">
        <v>112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 t="s">
        <v>30</v>
      </c>
    </row>
    <row r="15" spans="1:22" ht="60" customHeight="1">
      <c r="A15" s="70"/>
      <c r="B15" s="70"/>
      <c r="C15" s="70"/>
      <c r="D15" s="70"/>
      <c r="E15" s="14" t="s">
        <v>1</v>
      </c>
      <c r="F15" s="14" t="s">
        <v>2</v>
      </c>
      <c r="G15" s="14" t="s">
        <v>3</v>
      </c>
      <c r="H15" s="14" t="s">
        <v>4</v>
      </c>
      <c r="I15" s="14" t="s">
        <v>5</v>
      </c>
      <c r="J15" s="14" t="s">
        <v>6</v>
      </c>
      <c r="K15" s="14" t="s">
        <v>7</v>
      </c>
      <c r="L15" s="14" t="s">
        <v>8</v>
      </c>
      <c r="M15" s="14" t="s">
        <v>9</v>
      </c>
      <c r="N15" s="14" t="s">
        <v>10</v>
      </c>
      <c r="O15" s="14" t="s">
        <v>11</v>
      </c>
      <c r="P15" s="14" t="s">
        <v>99</v>
      </c>
      <c r="Q15" s="14" t="s">
        <v>100</v>
      </c>
      <c r="R15" s="14" t="s">
        <v>101</v>
      </c>
      <c r="S15" s="14" t="s">
        <v>102</v>
      </c>
      <c r="T15" s="14" t="s">
        <v>103</v>
      </c>
      <c r="U15" s="14" t="s">
        <v>12</v>
      </c>
      <c r="V15" s="70"/>
    </row>
    <row r="16" spans="1:22" ht="15" customHeight="1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5">
        <v>17</v>
      </c>
      <c r="R16" s="15">
        <v>18</v>
      </c>
      <c r="S16" s="15">
        <v>19</v>
      </c>
      <c r="T16" s="15">
        <v>20</v>
      </c>
      <c r="U16" s="15">
        <v>21</v>
      </c>
      <c r="V16" s="15">
        <v>22</v>
      </c>
    </row>
    <row r="17" spans="1:22" ht="16.5" customHeight="1">
      <c r="A17" s="64" t="s">
        <v>104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29.25" customHeight="1">
      <c r="A18" s="61" t="s">
        <v>22</v>
      </c>
      <c r="B18" s="63" t="s">
        <v>125</v>
      </c>
      <c r="C18" s="61" t="s">
        <v>105</v>
      </c>
      <c r="D18" s="61" t="s">
        <v>126</v>
      </c>
      <c r="E18" s="16">
        <f>E19+E20+E21+E22</f>
        <v>145247</v>
      </c>
      <c r="F18" s="16">
        <f aca="true" t="shared" si="0" ref="F18:O18">F19+F20+F21+F22</f>
        <v>151026.7</v>
      </c>
      <c r="G18" s="16">
        <f t="shared" si="0"/>
        <v>145000.2</v>
      </c>
      <c r="H18" s="16">
        <f t="shared" si="0"/>
        <v>234510.2</v>
      </c>
      <c r="I18" s="16">
        <f t="shared" si="0"/>
        <v>362325.8</v>
      </c>
      <c r="J18" s="16">
        <f t="shared" si="0"/>
        <v>83478.2</v>
      </c>
      <c r="K18" s="16">
        <f t="shared" si="0"/>
        <v>68794.8</v>
      </c>
      <c r="L18" s="16">
        <f t="shared" si="0"/>
        <v>68258.1</v>
      </c>
      <c r="M18" s="16">
        <f t="shared" si="0"/>
        <v>78001</v>
      </c>
      <c r="N18" s="16">
        <f t="shared" si="0"/>
        <v>78001</v>
      </c>
      <c r="O18" s="16">
        <f t="shared" si="0"/>
        <v>78001</v>
      </c>
      <c r="P18" s="16">
        <f>P19+P20+P21+P22</f>
        <v>78001</v>
      </c>
      <c r="Q18" s="16">
        <f>Q19+Q20+Q21+Q22</f>
        <v>78001</v>
      </c>
      <c r="R18" s="16">
        <f>R19+R20+R21+R22</f>
        <v>78001</v>
      </c>
      <c r="S18" s="16">
        <f>S19+S20+S21+S22</f>
        <v>78001</v>
      </c>
      <c r="T18" s="16">
        <f>T19+T20+T21+T22</f>
        <v>78001</v>
      </c>
      <c r="U18" s="16">
        <f>O18+N18+M18+L18+K18+J18+I18+H18+G18+F18+E18+P18+Q18+R18+S18+T18</f>
        <v>1882649</v>
      </c>
      <c r="V18" s="17" t="s">
        <v>14</v>
      </c>
    </row>
    <row r="19" spans="1:22" ht="47.25" customHeight="1">
      <c r="A19" s="61"/>
      <c r="B19" s="63"/>
      <c r="C19" s="61"/>
      <c r="D19" s="61"/>
      <c r="E19" s="16">
        <f>E24+E44</f>
        <v>58478.7</v>
      </c>
      <c r="F19" s="16">
        <v>57297.6</v>
      </c>
      <c r="G19" s="16">
        <f aca="true" t="shared" si="1" ref="G19:O19">G24+G44</f>
        <v>34329.2</v>
      </c>
      <c r="H19" s="16">
        <f t="shared" si="1"/>
        <v>19649.9</v>
      </c>
      <c r="I19" s="16">
        <f t="shared" si="1"/>
        <v>39012.2</v>
      </c>
      <c r="J19" s="16">
        <f t="shared" si="1"/>
        <v>6329.2</v>
      </c>
      <c r="K19" s="16">
        <f t="shared" si="1"/>
        <v>6329.1</v>
      </c>
      <c r="L19" s="16">
        <f t="shared" si="1"/>
        <v>16274.1</v>
      </c>
      <c r="M19" s="16">
        <f t="shared" si="1"/>
        <v>0</v>
      </c>
      <c r="N19" s="16">
        <f t="shared" si="1"/>
        <v>0</v>
      </c>
      <c r="O19" s="16">
        <f t="shared" si="1"/>
        <v>0</v>
      </c>
      <c r="P19" s="16">
        <f aca="true" t="shared" si="2" ref="P19:T22">P24+P44</f>
        <v>0</v>
      </c>
      <c r="Q19" s="16">
        <f t="shared" si="2"/>
        <v>0</v>
      </c>
      <c r="R19" s="16">
        <f t="shared" si="2"/>
        <v>0</v>
      </c>
      <c r="S19" s="16">
        <f t="shared" si="2"/>
        <v>0</v>
      </c>
      <c r="T19" s="16">
        <f t="shared" si="2"/>
        <v>0</v>
      </c>
      <c r="U19" s="16">
        <f aca="true" t="shared" si="3" ref="U19:U52">O19+N19+M19+L19+K19+J19+I19+H19+G19+F19+E19+P19+Q19+R19+S19+T19</f>
        <v>237700</v>
      </c>
      <c r="V19" s="17" t="s">
        <v>19</v>
      </c>
    </row>
    <row r="20" spans="1:22" ht="38.25" customHeight="1">
      <c r="A20" s="61"/>
      <c r="B20" s="63"/>
      <c r="C20" s="61"/>
      <c r="D20" s="61"/>
      <c r="E20" s="16">
        <f>E25+E45</f>
        <v>0</v>
      </c>
      <c r="F20" s="16">
        <f>F25+F45</f>
        <v>0</v>
      </c>
      <c r="G20" s="16">
        <f aca="true" t="shared" si="4" ref="G20:O20">G25+G45</f>
        <v>0</v>
      </c>
      <c r="H20" s="16">
        <f t="shared" si="4"/>
        <v>0</v>
      </c>
      <c r="I20" s="16">
        <f t="shared" si="4"/>
        <v>160736.8</v>
      </c>
      <c r="J20" s="16">
        <f t="shared" si="4"/>
        <v>0</v>
      </c>
      <c r="K20" s="16">
        <f t="shared" si="4"/>
        <v>0</v>
      </c>
      <c r="L20" s="16">
        <f t="shared" si="4"/>
        <v>0</v>
      </c>
      <c r="M20" s="16">
        <f t="shared" si="4"/>
        <v>0</v>
      </c>
      <c r="N20" s="16">
        <f t="shared" si="4"/>
        <v>0</v>
      </c>
      <c r="O20" s="16">
        <f t="shared" si="4"/>
        <v>0</v>
      </c>
      <c r="P20" s="16">
        <f t="shared" si="2"/>
        <v>0</v>
      </c>
      <c r="Q20" s="16">
        <f t="shared" si="2"/>
        <v>0</v>
      </c>
      <c r="R20" s="16">
        <f t="shared" si="2"/>
        <v>0</v>
      </c>
      <c r="S20" s="16">
        <f t="shared" si="2"/>
        <v>0</v>
      </c>
      <c r="T20" s="16">
        <f t="shared" si="2"/>
        <v>0</v>
      </c>
      <c r="U20" s="16">
        <f t="shared" si="3"/>
        <v>160736.8</v>
      </c>
      <c r="V20" s="17" t="s">
        <v>15</v>
      </c>
    </row>
    <row r="21" spans="1:22" ht="42.75" customHeight="1">
      <c r="A21" s="61"/>
      <c r="B21" s="63"/>
      <c r="C21" s="61"/>
      <c r="D21" s="61"/>
      <c r="E21" s="16">
        <f>E26+E46</f>
        <v>86768.3</v>
      </c>
      <c r="F21" s="16">
        <f>F26+F46</f>
        <v>93729.1</v>
      </c>
      <c r="G21" s="16">
        <f aca="true" t="shared" si="5" ref="G21:O21">G26+G46</f>
        <v>89750</v>
      </c>
      <c r="H21" s="16">
        <f t="shared" si="5"/>
        <v>180691.3</v>
      </c>
      <c r="I21" s="16">
        <f t="shared" si="5"/>
        <v>160889.3</v>
      </c>
      <c r="J21" s="16">
        <f t="shared" si="5"/>
        <v>64631.5</v>
      </c>
      <c r="K21" s="16">
        <f t="shared" si="5"/>
        <v>50560.7</v>
      </c>
      <c r="L21" s="16">
        <f t="shared" si="5"/>
        <v>47743</v>
      </c>
      <c r="M21" s="16">
        <f t="shared" si="5"/>
        <v>78001</v>
      </c>
      <c r="N21" s="16">
        <f t="shared" si="5"/>
        <v>78001</v>
      </c>
      <c r="O21" s="16">
        <f t="shared" si="5"/>
        <v>78001</v>
      </c>
      <c r="P21" s="16">
        <f t="shared" si="2"/>
        <v>78001</v>
      </c>
      <c r="Q21" s="16">
        <f t="shared" si="2"/>
        <v>78001</v>
      </c>
      <c r="R21" s="16">
        <f t="shared" si="2"/>
        <v>78001</v>
      </c>
      <c r="S21" s="16">
        <f t="shared" si="2"/>
        <v>78001</v>
      </c>
      <c r="T21" s="16">
        <f t="shared" si="2"/>
        <v>78001</v>
      </c>
      <c r="U21" s="16">
        <f t="shared" si="3"/>
        <v>1398771.2</v>
      </c>
      <c r="V21" s="17" t="s">
        <v>16</v>
      </c>
    </row>
    <row r="22" spans="1:22" ht="44.25" customHeight="1">
      <c r="A22" s="61"/>
      <c r="B22" s="63"/>
      <c r="C22" s="61"/>
      <c r="D22" s="61"/>
      <c r="E22" s="16">
        <f>E27+E47</f>
        <v>0</v>
      </c>
      <c r="F22" s="16">
        <f>F27+F47</f>
        <v>0</v>
      </c>
      <c r="G22" s="16">
        <f aca="true" t="shared" si="6" ref="G22:O22">G27+G47</f>
        <v>20921</v>
      </c>
      <c r="H22" s="16">
        <f t="shared" si="6"/>
        <v>34169</v>
      </c>
      <c r="I22" s="16">
        <f t="shared" si="6"/>
        <v>1687.5</v>
      </c>
      <c r="J22" s="16">
        <f t="shared" si="6"/>
        <v>12517.5</v>
      </c>
      <c r="K22" s="16">
        <f t="shared" si="6"/>
        <v>11905</v>
      </c>
      <c r="L22" s="16">
        <f t="shared" si="6"/>
        <v>4241</v>
      </c>
      <c r="M22" s="16">
        <f t="shared" si="6"/>
        <v>0</v>
      </c>
      <c r="N22" s="16">
        <f t="shared" si="6"/>
        <v>0</v>
      </c>
      <c r="O22" s="16">
        <f t="shared" si="6"/>
        <v>0</v>
      </c>
      <c r="P22" s="16">
        <f t="shared" si="2"/>
        <v>0</v>
      </c>
      <c r="Q22" s="16">
        <f t="shared" si="2"/>
        <v>0</v>
      </c>
      <c r="R22" s="16">
        <f t="shared" si="2"/>
        <v>0</v>
      </c>
      <c r="S22" s="16">
        <f t="shared" si="2"/>
        <v>0</v>
      </c>
      <c r="T22" s="16">
        <f t="shared" si="2"/>
        <v>0</v>
      </c>
      <c r="U22" s="16">
        <f t="shared" si="3"/>
        <v>85441</v>
      </c>
      <c r="V22" s="17" t="s">
        <v>18</v>
      </c>
    </row>
    <row r="23" spans="1:22" ht="27.75" customHeight="1">
      <c r="A23" s="61" t="s">
        <v>23</v>
      </c>
      <c r="B23" s="63" t="s">
        <v>127</v>
      </c>
      <c r="C23" s="61" t="s">
        <v>105</v>
      </c>
      <c r="D23" s="61" t="s">
        <v>126</v>
      </c>
      <c r="E23" s="16">
        <f>E24+E25+E26+E27</f>
        <v>86768.3</v>
      </c>
      <c r="F23" s="16">
        <f aca="true" t="shared" si="7" ref="F23:O23">F24+F25+F26+F27</f>
        <v>93729.1</v>
      </c>
      <c r="G23" s="16">
        <f t="shared" si="7"/>
        <v>110671</v>
      </c>
      <c r="H23" s="16">
        <f t="shared" si="7"/>
        <v>214860.3</v>
      </c>
      <c r="I23" s="16">
        <f t="shared" si="7"/>
        <v>323313.6</v>
      </c>
      <c r="J23" s="16">
        <f t="shared" si="7"/>
        <v>77149</v>
      </c>
      <c r="K23" s="16">
        <f t="shared" si="7"/>
        <v>62465.7</v>
      </c>
      <c r="L23" s="16">
        <f t="shared" si="7"/>
        <v>51984</v>
      </c>
      <c r="M23" s="16">
        <f t="shared" si="7"/>
        <v>78001</v>
      </c>
      <c r="N23" s="16">
        <f t="shared" si="7"/>
        <v>78001</v>
      </c>
      <c r="O23" s="16">
        <f t="shared" si="7"/>
        <v>78001</v>
      </c>
      <c r="P23" s="16">
        <f>P24+P25+P26+P27</f>
        <v>78001</v>
      </c>
      <c r="Q23" s="16">
        <f>Q24+Q25+Q26+Q27</f>
        <v>78001</v>
      </c>
      <c r="R23" s="16">
        <f>R24+R25+R26+R27</f>
        <v>78001</v>
      </c>
      <c r="S23" s="16">
        <f>S24+S25+S26+S27</f>
        <v>78001</v>
      </c>
      <c r="T23" s="16">
        <f>T24+T25+T26+T27</f>
        <v>78001</v>
      </c>
      <c r="U23" s="16">
        <f t="shared" si="3"/>
        <v>1644949</v>
      </c>
      <c r="V23" s="17" t="s">
        <v>14</v>
      </c>
    </row>
    <row r="24" spans="1:22" ht="27.75" customHeight="1">
      <c r="A24" s="61"/>
      <c r="B24" s="63"/>
      <c r="C24" s="61"/>
      <c r="D24" s="61"/>
      <c r="E24" s="16">
        <f aca="true" t="shared" si="8" ref="E24:O24">E29+E34</f>
        <v>0</v>
      </c>
      <c r="F24" s="16">
        <f t="shared" si="8"/>
        <v>0</v>
      </c>
      <c r="G24" s="16">
        <f t="shared" si="8"/>
        <v>0</v>
      </c>
      <c r="H24" s="16">
        <f t="shared" si="8"/>
        <v>0</v>
      </c>
      <c r="I24" s="16">
        <f t="shared" si="8"/>
        <v>0</v>
      </c>
      <c r="J24" s="16">
        <f t="shared" si="8"/>
        <v>0</v>
      </c>
      <c r="K24" s="16">
        <f t="shared" si="8"/>
        <v>0</v>
      </c>
      <c r="L24" s="16">
        <f t="shared" si="8"/>
        <v>0</v>
      </c>
      <c r="M24" s="16">
        <f t="shared" si="8"/>
        <v>0</v>
      </c>
      <c r="N24" s="16">
        <f t="shared" si="8"/>
        <v>0</v>
      </c>
      <c r="O24" s="16">
        <f t="shared" si="8"/>
        <v>0</v>
      </c>
      <c r="P24" s="16">
        <f aca="true" t="shared" si="9" ref="P24:T25">P29+P34</f>
        <v>0</v>
      </c>
      <c r="Q24" s="16">
        <f t="shared" si="9"/>
        <v>0</v>
      </c>
      <c r="R24" s="16">
        <f t="shared" si="9"/>
        <v>0</v>
      </c>
      <c r="S24" s="16">
        <f t="shared" si="9"/>
        <v>0</v>
      </c>
      <c r="T24" s="16">
        <f t="shared" si="9"/>
        <v>0</v>
      </c>
      <c r="U24" s="16">
        <f t="shared" si="3"/>
        <v>0</v>
      </c>
      <c r="V24" s="17" t="s">
        <v>19</v>
      </c>
    </row>
    <row r="25" spans="1:22" ht="21" customHeight="1">
      <c r="A25" s="61"/>
      <c r="B25" s="63"/>
      <c r="C25" s="61"/>
      <c r="D25" s="61"/>
      <c r="E25" s="16">
        <f aca="true" t="shared" si="10" ref="E25:O25">E30+E35</f>
        <v>0</v>
      </c>
      <c r="F25" s="16">
        <f t="shared" si="10"/>
        <v>0</v>
      </c>
      <c r="G25" s="16">
        <f t="shared" si="10"/>
        <v>0</v>
      </c>
      <c r="H25" s="16">
        <f t="shared" si="10"/>
        <v>0</v>
      </c>
      <c r="I25" s="16">
        <f t="shared" si="10"/>
        <v>160736.8</v>
      </c>
      <c r="J25" s="16">
        <f t="shared" si="10"/>
        <v>0</v>
      </c>
      <c r="K25" s="16">
        <f t="shared" si="10"/>
        <v>0</v>
      </c>
      <c r="L25" s="16">
        <f t="shared" si="10"/>
        <v>0</v>
      </c>
      <c r="M25" s="16">
        <f t="shared" si="10"/>
        <v>0</v>
      </c>
      <c r="N25" s="16">
        <f t="shared" si="10"/>
        <v>0</v>
      </c>
      <c r="O25" s="16">
        <f t="shared" si="10"/>
        <v>0</v>
      </c>
      <c r="P25" s="16">
        <f t="shared" si="9"/>
        <v>0</v>
      </c>
      <c r="Q25" s="16">
        <f t="shared" si="9"/>
        <v>0</v>
      </c>
      <c r="R25" s="16">
        <f t="shared" si="9"/>
        <v>0</v>
      </c>
      <c r="S25" s="16">
        <f t="shared" si="9"/>
        <v>0</v>
      </c>
      <c r="T25" s="16">
        <f t="shared" si="9"/>
        <v>0</v>
      </c>
      <c r="U25" s="16">
        <f t="shared" si="3"/>
        <v>160736.8</v>
      </c>
      <c r="V25" s="17" t="s">
        <v>15</v>
      </c>
    </row>
    <row r="26" spans="1:22" ht="25.5" customHeight="1">
      <c r="A26" s="61"/>
      <c r="B26" s="63"/>
      <c r="C26" s="61"/>
      <c r="D26" s="61"/>
      <c r="E26" s="16">
        <f>E31+E36+E41</f>
        <v>86768.3</v>
      </c>
      <c r="F26" s="16">
        <f aca="true" t="shared" si="11" ref="F26:O26">F31+F36+F41</f>
        <v>93729.1</v>
      </c>
      <c r="G26" s="16">
        <f t="shared" si="11"/>
        <v>89750</v>
      </c>
      <c r="H26" s="16">
        <f t="shared" si="11"/>
        <v>180691.3</v>
      </c>
      <c r="I26" s="16">
        <f t="shared" si="11"/>
        <v>160889.3</v>
      </c>
      <c r="J26" s="16">
        <f t="shared" si="11"/>
        <v>64631.5</v>
      </c>
      <c r="K26" s="16">
        <f t="shared" si="11"/>
        <v>50560.7</v>
      </c>
      <c r="L26" s="16">
        <f t="shared" si="11"/>
        <v>47743</v>
      </c>
      <c r="M26" s="16">
        <f t="shared" si="11"/>
        <v>78001</v>
      </c>
      <c r="N26" s="16">
        <f t="shared" si="11"/>
        <v>78001</v>
      </c>
      <c r="O26" s="16">
        <f t="shared" si="11"/>
        <v>78001</v>
      </c>
      <c r="P26" s="16">
        <f>P31+P36+P41</f>
        <v>78001</v>
      </c>
      <c r="Q26" s="16">
        <f>Q31+Q36+Q41</f>
        <v>78001</v>
      </c>
      <c r="R26" s="16">
        <f>R31+R36+R41</f>
        <v>78001</v>
      </c>
      <c r="S26" s="16">
        <f>S31+S36+S41</f>
        <v>78001</v>
      </c>
      <c r="T26" s="16">
        <f>T31+T36+T41</f>
        <v>78001</v>
      </c>
      <c r="U26" s="16">
        <f t="shared" si="3"/>
        <v>1398771.2</v>
      </c>
      <c r="V26" s="17" t="s">
        <v>16</v>
      </c>
    </row>
    <row r="27" spans="1:22" ht="36" customHeight="1">
      <c r="A27" s="61"/>
      <c r="B27" s="63"/>
      <c r="C27" s="61"/>
      <c r="D27" s="61"/>
      <c r="E27" s="16">
        <f aca="true" t="shared" si="12" ref="E27:O27">E32+E37</f>
        <v>0</v>
      </c>
      <c r="F27" s="16">
        <f t="shared" si="12"/>
        <v>0</v>
      </c>
      <c r="G27" s="16">
        <f t="shared" si="12"/>
        <v>20921</v>
      </c>
      <c r="H27" s="16">
        <f t="shared" si="12"/>
        <v>34169</v>
      </c>
      <c r="I27" s="16">
        <f t="shared" si="12"/>
        <v>1687.5</v>
      </c>
      <c r="J27" s="16">
        <f t="shared" si="12"/>
        <v>12517.5</v>
      </c>
      <c r="K27" s="16">
        <f t="shared" si="12"/>
        <v>11905</v>
      </c>
      <c r="L27" s="16">
        <f t="shared" si="12"/>
        <v>4241</v>
      </c>
      <c r="M27" s="16">
        <f t="shared" si="12"/>
        <v>0</v>
      </c>
      <c r="N27" s="16">
        <f t="shared" si="12"/>
        <v>0</v>
      </c>
      <c r="O27" s="16">
        <f t="shared" si="12"/>
        <v>0</v>
      </c>
      <c r="P27" s="16">
        <f>P32+P37</f>
        <v>0</v>
      </c>
      <c r="Q27" s="16">
        <f>Q32+Q37</f>
        <v>0</v>
      </c>
      <c r="R27" s="16">
        <f>R32+R37</f>
        <v>0</v>
      </c>
      <c r="S27" s="16">
        <f>S32+S37</f>
        <v>0</v>
      </c>
      <c r="T27" s="16">
        <f>T32+T37</f>
        <v>0</v>
      </c>
      <c r="U27" s="16">
        <f t="shared" si="3"/>
        <v>85441</v>
      </c>
      <c r="V27" s="17" t="s">
        <v>18</v>
      </c>
    </row>
    <row r="28" spans="1:22" ht="30.75" customHeight="1">
      <c r="A28" s="69" t="s">
        <v>41</v>
      </c>
      <c r="B28" s="63" t="s">
        <v>76</v>
      </c>
      <c r="C28" s="61" t="s">
        <v>105</v>
      </c>
      <c r="D28" s="61" t="s">
        <v>126</v>
      </c>
      <c r="E28" s="16">
        <f>E29+E30+E31+E32</f>
        <v>79733.8</v>
      </c>
      <c r="F28" s="16">
        <f aca="true" t="shared" si="13" ref="F28:T28">F29+F30+F31+F32</f>
        <v>82847.9</v>
      </c>
      <c r="G28" s="16">
        <f t="shared" si="13"/>
        <v>109364.8</v>
      </c>
      <c r="H28" s="16">
        <f t="shared" si="13"/>
        <v>205689.4</v>
      </c>
      <c r="I28" s="16">
        <f t="shared" si="13"/>
        <v>311833</v>
      </c>
      <c r="J28" s="16">
        <f t="shared" si="13"/>
        <v>62285</v>
      </c>
      <c r="K28" s="16">
        <f t="shared" si="13"/>
        <v>44670.3</v>
      </c>
      <c r="L28" s="16">
        <f t="shared" si="13"/>
        <v>37006.3</v>
      </c>
      <c r="M28" s="16">
        <f t="shared" si="13"/>
        <v>60001</v>
      </c>
      <c r="N28" s="16">
        <f t="shared" si="13"/>
        <v>60001</v>
      </c>
      <c r="O28" s="16">
        <f t="shared" si="13"/>
        <v>60001</v>
      </c>
      <c r="P28" s="16">
        <f t="shared" si="13"/>
        <v>60001</v>
      </c>
      <c r="Q28" s="16">
        <f t="shared" si="13"/>
        <v>60001</v>
      </c>
      <c r="R28" s="16">
        <f t="shared" si="13"/>
        <v>60001</v>
      </c>
      <c r="S28" s="16">
        <f t="shared" si="13"/>
        <v>60001</v>
      </c>
      <c r="T28" s="16">
        <f t="shared" si="13"/>
        <v>60001</v>
      </c>
      <c r="U28" s="16">
        <f t="shared" si="3"/>
        <v>1413438.5</v>
      </c>
      <c r="V28" s="17" t="s">
        <v>14</v>
      </c>
    </row>
    <row r="29" spans="1:22" ht="30.75" customHeight="1">
      <c r="A29" s="69"/>
      <c r="B29" s="63"/>
      <c r="C29" s="61"/>
      <c r="D29" s="61"/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f t="shared" si="3"/>
        <v>0</v>
      </c>
      <c r="V29" s="17" t="s">
        <v>19</v>
      </c>
    </row>
    <row r="30" spans="1:22" ht="24.75" customHeight="1">
      <c r="A30" s="69"/>
      <c r="B30" s="63"/>
      <c r="C30" s="61"/>
      <c r="D30" s="61"/>
      <c r="E30" s="16">
        <v>0</v>
      </c>
      <c r="F30" s="16">
        <v>0</v>
      </c>
      <c r="G30" s="16">
        <v>0</v>
      </c>
      <c r="H30" s="16">
        <v>0</v>
      </c>
      <c r="I30" s="16">
        <v>160736.8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f t="shared" si="3"/>
        <v>160736.8</v>
      </c>
      <c r="V30" s="17" t="s">
        <v>15</v>
      </c>
    </row>
    <row r="31" spans="1:22" ht="26.25" customHeight="1">
      <c r="A31" s="69"/>
      <c r="B31" s="63"/>
      <c r="C31" s="61"/>
      <c r="D31" s="61"/>
      <c r="E31" s="16">
        <v>79733.8</v>
      </c>
      <c r="F31" s="16">
        <v>82847.9</v>
      </c>
      <c r="G31" s="16">
        <v>88443.8</v>
      </c>
      <c r="H31" s="16">
        <v>171520.4</v>
      </c>
      <c r="I31" s="16">
        <v>149408.7</v>
      </c>
      <c r="J31" s="16">
        <v>49767.5</v>
      </c>
      <c r="K31" s="16">
        <v>32765.3</v>
      </c>
      <c r="L31" s="16">
        <v>32765.3</v>
      </c>
      <c r="M31" s="16">
        <v>60001</v>
      </c>
      <c r="N31" s="16">
        <v>60001</v>
      </c>
      <c r="O31" s="16">
        <v>60001</v>
      </c>
      <c r="P31" s="16">
        <v>60001</v>
      </c>
      <c r="Q31" s="16">
        <v>60001</v>
      </c>
      <c r="R31" s="16">
        <v>60001</v>
      </c>
      <c r="S31" s="16">
        <v>60001</v>
      </c>
      <c r="T31" s="16">
        <v>60001</v>
      </c>
      <c r="U31" s="16">
        <f t="shared" si="3"/>
        <v>1167260.7</v>
      </c>
      <c r="V31" s="17" t="s">
        <v>16</v>
      </c>
    </row>
    <row r="32" spans="1:22" ht="27.75" customHeight="1">
      <c r="A32" s="69"/>
      <c r="B32" s="63"/>
      <c r="C32" s="61"/>
      <c r="D32" s="61"/>
      <c r="E32" s="16">
        <v>0</v>
      </c>
      <c r="F32" s="16">
        <v>0</v>
      </c>
      <c r="G32" s="16">
        <v>20921</v>
      </c>
      <c r="H32" s="16">
        <v>34169</v>
      </c>
      <c r="I32" s="16">
        <v>1687.5</v>
      </c>
      <c r="J32" s="16">
        <v>12517.5</v>
      </c>
      <c r="K32" s="16">
        <v>11905</v>
      </c>
      <c r="L32" s="16">
        <v>4241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f t="shared" si="3"/>
        <v>85441</v>
      </c>
      <c r="V32" s="17" t="s">
        <v>18</v>
      </c>
    </row>
    <row r="33" spans="1:22" ht="30.75" customHeight="1">
      <c r="A33" s="61" t="s">
        <v>42</v>
      </c>
      <c r="B33" s="62" t="s">
        <v>77</v>
      </c>
      <c r="C33" s="61" t="s">
        <v>105</v>
      </c>
      <c r="D33" s="61" t="s">
        <v>13</v>
      </c>
      <c r="E33" s="16">
        <f>E34+E35+E36+E37</f>
        <v>7034.5</v>
      </c>
      <c r="F33" s="16">
        <f aca="true" t="shared" si="14" ref="F33:T33">F34+F35+F36+F37</f>
        <v>10881.2</v>
      </c>
      <c r="G33" s="16">
        <f t="shared" si="14"/>
        <v>1306.2</v>
      </c>
      <c r="H33" s="16">
        <f t="shared" si="14"/>
        <v>3333.3</v>
      </c>
      <c r="I33" s="16">
        <f t="shared" si="14"/>
        <v>3480.6</v>
      </c>
      <c r="J33" s="16">
        <f t="shared" si="14"/>
        <v>6864</v>
      </c>
      <c r="K33" s="16">
        <f t="shared" si="14"/>
        <v>9795.4</v>
      </c>
      <c r="L33" s="16">
        <f t="shared" si="14"/>
        <v>6977.7</v>
      </c>
      <c r="M33" s="16">
        <f t="shared" si="14"/>
        <v>10000</v>
      </c>
      <c r="N33" s="16">
        <f t="shared" si="14"/>
        <v>10000</v>
      </c>
      <c r="O33" s="16">
        <f t="shared" si="14"/>
        <v>10000</v>
      </c>
      <c r="P33" s="16">
        <f t="shared" si="14"/>
        <v>10000</v>
      </c>
      <c r="Q33" s="16">
        <f t="shared" si="14"/>
        <v>10000</v>
      </c>
      <c r="R33" s="16">
        <f t="shared" si="14"/>
        <v>10000</v>
      </c>
      <c r="S33" s="16">
        <f t="shared" si="14"/>
        <v>10000</v>
      </c>
      <c r="T33" s="16">
        <f t="shared" si="14"/>
        <v>10000</v>
      </c>
      <c r="U33" s="16">
        <f t="shared" si="3"/>
        <v>129672.9</v>
      </c>
      <c r="V33" s="17" t="s">
        <v>14</v>
      </c>
    </row>
    <row r="34" spans="1:22" ht="30.75" customHeight="1">
      <c r="A34" s="61"/>
      <c r="B34" s="62"/>
      <c r="C34" s="61"/>
      <c r="D34" s="61"/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f t="shared" si="3"/>
        <v>0</v>
      </c>
      <c r="V34" s="17" t="s">
        <v>19</v>
      </c>
    </row>
    <row r="35" spans="1:22" ht="30.75" customHeight="1">
      <c r="A35" s="61"/>
      <c r="B35" s="62"/>
      <c r="C35" s="61"/>
      <c r="D35" s="61"/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f t="shared" si="3"/>
        <v>0</v>
      </c>
      <c r="V35" s="17" t="s">
        <v>15</v>
      </c>
    </row>
    <row r="36" spans="1:22" ht="30.75" customHeight="1">
      <c r="A36" s="61"/>
      <c r="B36" s="62"/>
      <c r="C36" s="61"/>
      <c r="D36" s="61"/>
      <c r="E36" s="16">
        <v>7034.5</v>
      </c>
      <c r="F36" s="16">
        <v>10881.2</v>
      </c>
      <c r="G36" s="16">
        <v>1306.2</v>
      </c>
      <c r="H36" s="16">
        <v>3333.3</v>
      </c>
      <c r="I36" s="16">
        <v>3480.6</v>
      </c>
      <c r="J36" s="16">
        <v>6864</v>
      </c>
      <c r="K36" s="16">
        <v>9795.4</v>
      </c>
      <c r="L36" s="16">
        <v>6977.7</v>
      </c>
      <c r="M36" s="16">
        <v>10000</v>
      </c>
      <c r="N36" s="16">
        <v>10000</v>
      </c>
      <c r="O36" s="16">
        <v>10000</v>
      </c>
      <c r="P36" s="16">
        <v>10000</v>
      </c>
      <c r="Q36" s="16">
        <v>10000</v>
      </c>
      <c r="R36" s="16">
        <v>10000</v>
      </c>
      <c r="S36" s="16">
        <v>10000</v>
      </c>
      <c r="T36" s="16">
        <v>10000</v>
      </c>
      <c r="U36" s="16">
        <f t="shared" si="3"/>
        <v>129672.9</v>
      </c>
      <c r="V36" s="17" t="s">
        <v>16</v>
      </c>
    </row>
    <row r="37" spans="1:22" ht="30.75" customHeight="1">
      <c r="A37" s="61"/>
      <c r="B37" s="62"/>
      <c r="C37" s="61"/>
      <c r="D37" s="61"/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f t="shared" si="3"/>
        <v>0</v>
      </c>
      <c r="V37" s="17" t="s">
        <v>18</v>
      </c>
    </row>
    <row r="38" spans="1:22" ht="30.75" customHeight="1">
      <c r="A38" s="69" t="s">
        <v>69</v>
      </c>
      <c r="B38" s="63" t="s">
        <v>128</v>
      </c>
      <c r="C38" s="61" t="s">
        <v>106</v>
      </c>
      <c r="D38" s="61" t="s">
        <v>13</v>
      </c>
      <c r="E38" s="16">
        <f>E39+E40+E41+E42</f>
        <v>0</v>
      </c>
      <c r="F38" s="16">
        <f aca="true" t="shared" si="15" ref="F38:T38">F39+F40+F41+F42</f>
        <v>0</v>
      </c>
      <c r="G38" s="16">
        <f t="shared" si="15"/>
        <v>0</v>
      </c>
      <c r="H38" s="16">
        <f t="shared" si="15"/>
        <v>5837.6</v>
      </c>
      <c r="I38" s="16">
        <f t="shared" si="15"/>
        <v>8000</v>
      </c>
      <c r="J38" s="16">
        <f t="shared" si="15"/>
        <v>8000</v>
      </c>
      <c r="K38" s="16">
        <f t="shared" si="15"/>
        <v>8000</v>
      </c>
      <c r="L38" s="16">
        <f t="shared" si="15"/>
        <v>8000</v>
      </c>
      <c r="M38" s="16">
        <f t="shared" si="15"/>
        <v>8000</v>
      </c>
      <c r="N38" s="16">
        <f t="shared" si="15"/>
        <v>8000</v>
      </c>
      <c r="O38" s="16">
        <f t="shared" si="15"/>
        <v>8000</v>
      </c>
      <c r="P38" s="16">
        <f t="shared" si="15"/>
        <v>8000</v>
      </c>
      <c r="Q38" s="16">
        <f t="shared" si="15"/>
        <v>8000</v>
      </c>
      <c r="R38" s="16">
        <f t="shared" si="15"/>
        <v>8000</v>
      </c>
      <c r="S38" s="16">
        <f t="shared" si="15"/>
        <v>8000</v>
      </c>
      <c r="T38" s="16">
        <f t="shared" si="15"/>
        <v>8000</v>
      </c>
      <c r="U38" s="16">
        <f t="shared" si="3"/>
        <v>101837.6</v>
      </c>
      <c r="V38" s="17" t="s">
        <v>14</v>
      </c>
    </row>
    <row r="39" spans="1:22" ht="30.75" customHeight="1">
      <c r="A39" s="69"/>
      <c r="B39" s="63"/>
      <c r="C39" s="61"/>
      <c r="D39" s="61"/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f t="shared" si="3"/>
        <v>0</v>
      </c>
      <c r="V39" s="17" t="s">
        <v>19</v>
      </c>
    </row>
    <row r="40" spans="1:22" ht="24.75" customHeight="1">
      <c r="A40" s="69"/>
      <c r="B40" s="63"/>
      <c r="C40" s="61"/>
      <c r="D40" s="61"/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f t="shared" si="3"/>
        <v>0</v>
      </c>
      <c r="V40" s="17" t="s">
        <v>15</v>
      </c>
    </row>
    <row r="41" spans="1:22" ht="26.25" customHeight="1">
      <c r="A41" s="69"/>
      <c r="B41" s="63"/>
      <c r="C41" s="61"/>
      <c r="D41" s="61"/>
      <c r="E41" s="16">
        <v>0</v>
      </c>
      <c r="F41" s="16">
        <v>0</v>
      </c>
      <c r="G41" s="16">
        <v>0</v>
      </c>
      <c r="H41" s="16">
        <v>5837.6</v>
      </c>
      <c r="I41" s="16">
        <v>8000</v>
      </c>
      <c r="J41" s="16">
        <v>8000</v>
      </c>
      <c r="K41" s="16">
        <v>8000</v>
      </c>
      <c r="L41" s="16">
        <v>8000</v>
      </c>
      <c r="M41" s="16">
        <v>8000</v>
      </c>
      <c r="N41" s="16">
        <v>8000</v>
      </c>
      <c r="O41" s="16">
        <v>8000</v>
      </c>
      <c r="P41" s="16">
        <v>8000</v>
      </c>
      <c r="Q41" s="16">
        <v>8000</v>
      </c>
      <c r="R41" s="16">
        <v>8000</v>
      </c>
      <c r="S41" s="16">
        <v>8000</v>
      </c>
      <c r="T41" s="16">
        <v>8000</v>
      </c>
      <c r="U41" s="16">
        <f t="shared" si="3"/>
        <v>101837.6</v>
      </c>
      <c r="V41" s="17" t="s">
        <v>16</v>
      </c>
    </row>
    <row r="42" spans="1:22" ht="27.75" customHeight="1">
      <c r="A42" s="69"/>
      <c r="B42" s="63"/>
      <c r="C42" s="61"/>
      <c r="D42" s="61"/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f t="shared" si="3"/>
        <v>0</v>
      </c>
      <c r="V42" s="17" t="s">
        <v>18</v>
      </c>
    </row>
    <row r="43" spans="1:22" ht="30.75" customHeight="1">
      <c r="A43" s="61" t="s">
        <v>24</v>
      </c>
      <c r="B43" s="63" t="s">
        <v>78</v>
      </c>
      <c r="C43" s="61" t="s">
        <v>107</v>
      </c>
      <c r="D43" s="61" t="s">
        <v>13</v>
      </c>
      <c r="E43" s="16">
        <f aca="true" t="shared" si="16" ref="E43:O43">E44+E45+E46+E47</f>
        <v>58478.7</v>
      </c>
      <c r="F43" s="16">
        <f t="shared" si="16"/>
        <v>57297.6</v>
      </c>
      <c r="G43" s="16">
        <f t="shared" si="16"/>
        <v>34329.2</v>
      </c>
      <c r="H43" s="16">
        <f t="shared" si="16"/>
        <v>19649.9</v>
      </c>
      <c r="I43" s="16">
        <f t="shared" si="16"/>
        <v>39012.2</v>
      </c>
      <c r="J43" s="16">
        <f t="shared" si="16"/>
        <v>6329.2</v>
      </c>
      <c r="K43" s="16">
        <f t="shared" si="16"/>
        <v>6329.1</v>
      </c>
      <c r="L43" s="16">
        <f t="shared" si="16"/>
        <v>16274.1</v>
      </c>
      <c r="M43" s="16">
        <f t="shared" si="16"/>
        <v>0</v>
      </c>
      <c r="N43" s="16">
        <f t="shared" si="16"/>
        <v>0</v>
      </c>
      <c r="O43" s="16">
        <f t="shared" si="16"/>
        <v>0</v>
      </c>
      <c r="P43" s="16">
        <f>P44+P45+P46+P47</f>
        <v>0</v>
      </c>
      <c r="Q43" s="16">
        <f>Q44+Q45+Q46+Q47</f>
        <v>0</v>
      </c>
      <c r="R43" s="16">
        <f>R44+R45+R46+R47</f>
        <v>0</v>
      </c>
      <c r="S43" s="16">
        <f>S44+S45+S46+S47</f>
        <v>0</v>
      </c>
      <c r="T43" s="16">
        <f>T44+T45+T46+T47</f>
        <v>0</v>
      </c>
      <c r="U43" s="16">
        <f t="shared" si="3"/>
        <v>237700</v>
      </c>
      <c r="V43" s="17" t="s">
        <v>14</v>
      </c>
    </row>
    <row r="44" spans="1:22" ht="30.75" customHeight="1">
      <c r="A44" s="61"/>
      <c r="B44" s="63"/>
      <c r="C44" s="61"/>
      <c r="D44" s="61"/>
      <c r="E44" s="16">
        <f>E49</f>
        <v>58478.7</v>
      </c>
      <c r="F44" s="16">
        <f aca="true" t="shared" si="17" ref="F44:O44">F49</f>
        <v>57297.6</v>
      </c>
      <c r="G44" s="16">
        <f t="shared" si="17"/>
        <v>34329.2</v>
      </c>
      <c r="H44" s="16">
        <f t="shared" si="17"/>
        <v>19649.9</v>
      </c>
      <c r="I44" s="16">
        <f t="shared" si="17"/>
        <v>39012.2</v>
      </c>
      <c r="J44" s="16">
        <f t="shared" si="17"/>
        <v>6329.2</v>
      </c>
      <c r="K44" s="16">
        <f t="shared" si="17"/>
        <v>6329.1</v>
      </c>
      <c r="L44" s="16">
        <f t="shared" si="17"/>
        <v>16274.1</v>
      </c>
      <c r="M44" s="16">
        <f t="shared" si="17"/>
        <v>0</v>
      </c>
      <c r="N44" s="16">
        <f t="shared" si="17"/>
        <v>0</v>
      </c>
      <c r="O44" s="16">
        <f t="shared" si="17"/>
        <v>0</v>
      </c>
      <c r="P44" s="16">
        <f aca="true" t="shared" si="18" ref="P44:T47">P49</f>
        <v>0</v>
      </c>
      <c r="Q44" s="16">
        <f t="shared" si="18"/>
        <v>0</v>
      </c>
      <c r="R44" s="16">
        <f t="shared" si="18"/>
        <v>0</v>
      </c>
      <c r="S44" s="16">
        <f t="shared" si="18"/>
        <v>0</v>
      </c>
      <c r="T44" s="16">
        <f t="shared" si="18"/>
        <v>0</v>
      </c>
      <c r="U44" s="16">
        <f t="shared" si="3"/>
        <v>237700</v>
      </c>
      <c r="V44" s="17" t="s">
        <v>19</v>
      </c>
    </row>
    <row r="45" spans="1:22" ht="30.75" customHeight="1">
      <c r="A45" s="61"/>
      <c r="B45" s="63"/>
      <c r="C45" s="61"/>
      <c r="D45" s="61"/>
      <c r="E45" s="16">
        <f>E50</f>
        <v>0</v>
      </c>
      <c r="F45" s="16">
        <f aca="true" t="shared" si="19" ref="F45:O45">F50</f>
        <v>0</v>
      </c>
      <c r="G45" s="16">
        <f t="shared" si="19"/>
        <v>0</v>
      </c>
      <c r="H45" s="16">
        <f t="shared" si="19"/>
        <v>0</v>
      </c>
      <c r="I45" s="16">
        <f t="shared" si="19"/>
        <v>0</v>
      </c>
      <c r="J45" s="16">
        <f t="shared" si="19"/>
        <v>0</v>
      </c>
      <c r="K45" s="16">
        <f t="shared" si="19"/>
        <v>0</v>
      </c>
      <c r="L45" s="16">
        <f t="shared" si="19"/>
        <v>0</v>
      </c>
      <c r="M45" s="16">
        <f t="shared" si="19"/>
        <v>0</v>
      </c>
      <c r="N45" s="16">
        <f t="shared" si="19"/>
        <v>0</v>
      </c>
      <c r="O45" s="16">
        <f t="shared" si="19"/>
        <v>0</v>
      </c>
      <c r="P45" s="16">
        <f t="shared" si="18"/>
        <v>0</v>
      </c>
      <c r="Q45" s="16">
        <f t="shared" si="18"/>
        <v>0</v>
      </c>
      <c r="R45" s="16">
        <f t="shared" si="18"/>
        <v>0</v>
      </c>
      <c r="S45" s="16">
        <f t="shared" si="18"/>
        <v>0</v>
      </c>
      <c r="T45" s="16">
        <f t="shared" si="18"/>
        <v>0</v>
      </c>
      <c r="U45" s="16">
        <f t="shared" si="3"/>
        <v>0</v>
      </c>
      <c r="V45" s="17" t="s">
        <v>15</v>
      </c>
    </row>
    <row r="46" spans="1:22" ht="30.75" customHeight="1">
      <c r="A46" s="61"/>
      <c r="B46" s="63"/>
      <c r="C46" s="61"/>
      <c r="D46" s="61"/>
      <c r="E46" s="16">
        <f>E51</f>
        <v>0</v>
      </c>
      <c r="F46" s="16">
        <f aca="true" t="shared" si="20" ref="F46:O46">F51</f>
        <v>0</v>
      </c>
      <c r="G46" s="16">
        <f t="shared" si="20"/>
        <v>0</v>
      </c>
      <c r="H46" s="16">
        <f t="shared" si="20"/>
        <v>0</v>
      </c>
      <c r="I46" s="16">
        <f t="shared" si="20"/>
        <v>0</v>
      </c>
      <c r="J46" s="16">
        <f t="shared" si="20"/>
        <v>0</v>
      </c>
      <c r="K46" s="16">
        <f t="shared" si="20"/>
        <v>0</v>
      </c>
      <c r="L46" s="16">
        <f t="shared" si="20"/>
        <v>0</v>
      </c>
      <c r="M46" s="16">
        <f t="shared" si="20"/>
        <v>0</v>
      </c>
      <c r="N46" s="16">
        <f t="shared" si="20"/>
        <v>0</v>
      </c>
      <c r="O46" s="16">
        <f t="shared" si="20"/>
        <v>0</v>
      </c>
      <c r="P46" s="16">
        <f t="shared" si="18"/>
        <v>0</v>
      </c>
      <c r="Q46" s="16">
        <f t="shared" si="18"/>
        <v>0</v>
      </c>
      <c r="R46" s="16">
        <f t="shared" si="18"/>
        <v>0</v>
      </c>
      <c r="S46" s="16">
        <f t="shared" si="18"/>
        <v>0</v>
      </c>
      <c r="T46" s="16">
        <f t="shared" si="18"/>
        <v>0</v>
      </c>
      <c r="U46" s="16">
        <f t="shared" si="3"/>
        <v>0</v>
      </c>
      <c r="V46" s="17" t="s">
        <v>16</v>
      </c>
    </row>
    <row r="47" spans="1:22" ht="30.75" customHeight="1">
      <c r="A47" s="61"/>
      <c r="B47" s="63"/>
      <c r="C47" s="61"/>
      <c r="D47" s="61"/>
      <c r="E47" s="16">
        <f>E52</f>
        <v>0</v>
      </c>
      <c r="F47" s="16">
        <f aca="true" t="shared" si="21" ref="F47:O47">F52</f>
        <v>0</v>
      </c>
      <c r="G47" s="16">
        <f t="shared" si="21"/>
        <v>0</v>
      </c>
      <c r="H47" s="16">
        <f t="shared" si="21"/>
        <v>0</v>
      </c>
      <c r="I47" s="16">
        <f t="shared" si="21"/>
        <v>0</v>
      </c>
      <c r="J47" s="16">
        <f t="shared" si="21"/>
        <v>0</v>
      </c>
      <c r="K47" s="16">
        <f t="shared" si="21"/>
        <v>0</v>
      </c>
      <c r="L47" s="16">
        <f t="shared" si="21"/>
        <v>0</v>
      </c>
      <c r="M47" s="16">
        <f t="shared" si="21"/>
        <v>0</v>
      </c>
      <c r="N47" s="16">
        <f t="shared" si="21"/>
        <v>0</v>
      </c>
      <c r="O47" s="16">
        <f t="shared" si="21"/>
        <v>0</v>
      </c>
      <c r="P47" s="16">
        <f t="shared" si="18"/>
        <v>0</v>
      </c>
      <c r="Q47" s="16">
        <f t="shared" si="18"/>
        <v>0</v>
      </c>
      <c r="R47" s="16">
        <f t="shared" si="18"/>
        <v>0</v>
      </c>
      <c r="S47" s="16">
        <f t="shared" si="18"/>
        <v>0</v>
      </c>
      <c r="T47" s="16">
        <f t="shared" si="18"/>
        <v>0</v>
      </c>
      <c r="U47" s="16">
        <f t="shared" si="3"/>
        <v>0</v>
      </c>
      <c r="V47" s="17" t="s">
        <v>18</v>
      </c>
    </row>
    <row r="48" spans="1:22" ht="30.75" customHeight="1">
      <c r="A48" s="61" t="s">
        <v>43</v>
      </c>
      <c r="B48" s="62" t="s">
        <v>79</v>
      </c>
      <c r="C48" s="61" t="s">
        <v>107</v>
      </c>
      <c r="D48" s="61" t="s">
        <v>13</v>
      </c>
      <c r="E48" s="16">
        <f>E49+E50+E51+E52</f>
        <v>58478.7</v>
      </c>
      <c r="F48" s="16">
        <f aca="true" t="shared" si="22" ref="F48:T48">F49+F50+F51+F52</f>
        <v>57297.6</v>
      </c>
      <c r="G48" s="16">
        <f t="shared" si="22"/>
        <v>34329.2</v>
      </c>
      <c r="H48" s="16">
        <f t="shared" si="22"/>
        <v>19649.9</v>
      </c>
      <c r="I48" s="16">
        <f t="shared" si="22"/>
        <v>39012.2</v>
      </c>
      <c r="J48" s="16">
        <f t="shared" si="22"/>
        <v>6329.2</v>
      </c>
      <c r="K48" s="16">
        <f t="shared" si="22"/>
        <v>6329.1</v>
      </c>
      <c r="L48" s="16">
        <f t="shared" si="22"/>
        <v>16274.1</v>
      </c>
      <c r="M48" s="16">
        <f t="shared" si="22"/>
        <v>0</v>
      </c>
      <c r="N48" s="16">
        <f t="shared" si="22"/>
        <v>0</v>
      </c>
      <c r="O48" s="16">
        <f t="shared" si="22"/>
        <v>0</v>
      </c>
      <c r="P48" s="16">
        <f t="shared" si="22"/>
        <v>0</v>
      </c>
      <c r="Q48" s="16">
        <f t="shared" si="22"/>
        <v>0</v>
      </c>
      <c r="R48" s="16">
        <f t="shared" si="22"/>
        <v>0</v>
      </c>
      <c r="S48" s="16">
        <f t="shared" si="22"/>
        <v>0</v>
      </c>
      <c r="T48" s="16">
        <f t="shared" si="22"/>
        <v>0</v>
      </c>
      <c r="U48" s="16">
        <f t="shared" si="3"/>
        <v>237700</v>
      </c>
      <c r="V48" s="17" t="s">
        <v>14</v>
      </c>
    </row>
    <row r="49" spans="1:22" ht="30.75" customHeight="1">
      <c r="A49" s="61"/>
      <c r="B49" s="62"/>
      <c r="C49" s="61"/>
      <c r="D49" s="61"/>
      <c r="E49" s="16">
        <v>58478.7</v>
      </c>
      <c r="F49" s="16">
        <v>57297.6</v>
      </c>
      <c r="G49" s="16">
        <v>34329.2</v>
      </c>
      <c r="H49" s="16">
        <v>19649.9</v>
      </c>
      <c r="I49" s="16">
        <v>39012.2</v>
      </c>
      <c r="J49" s="16">
        <v>6329.2</v>
      </c>
      <c r="K49" s="16">
        <v>6329.1</v>
      </c>
      <c r="L49" s="16">
        <v>16274.1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f t="shared" si="3"/>
        <v>237700</v>
      </c>
      <c r="V49" s="17" t="s">
        <v>19</v>
      </c>
    </row>
    <row r="50" spans="1:22" ht="30.75" customHeight="1">
      <c r="A50" s="61"/>
      <c r="B50" s="62"/>
      <c r="C50" s="61"/>
      <c r="D50" s="61"/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f t="shared" si="3"/>
        <v>0</v>
      </c>
      <c r="V50" s="17" t="s">
        <v>15</v>
      </c>
    </row>
    <row r="51" spans="1:22" ht="30.75" customHeight="1">
      <c r="A51" s="61"/>
      <c r="B51" s="62"/>
      <c r="C51" s="61"/>
      <c r="D51" s="61"/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f t="shared" si="3"/>
        <v>0</v>
      </c>
      <c r="V51" s="17" t="s">
        <v>16</v>
      </c>
    </row>
    <row r="52" spans="1:22" ht="30.75" customHeight="1">
      <c r="A52" s="61"/>
      <c r="B52" s="62"/>
      <c r="C52" s="61"/>
      <c r="D52" s="61"/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f t="shared" si="3"/>
        <v>0</v>
      </c>
      <c r="V52" s="17" t="s">
        <v>18</v>
      </c>
    </row>
    <row r="53" spans="1:22" ht="19.5" customHeight="1">
      <c r="A53" s="64" t="s">
        <v>108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30" customHeight="1">
      <c r="A54" s="61" t="s">
        <v>25</v>
      </c>
      <c r="B54" s="62" t="s">
        <v>80</v>
      </c>
      <c r="C54" s="61" t="s">
        <v>105</v>
      </c>
      <c r="D54" s="61" t="s">
        <v>13</v>
      </c>
      <c r="E54" s="16">
        <f>E55+E56+E57+E58</f>
        <v>132841.3</v>
      </c>
      <c r="F54" s="16">
        <f aca="true" t="shared" si="23" ref="F54:O54">F55+F56+F57+F58</f>
        <v>111946</v>
      </c>
      <c r="G54" s="16">
        <f t="shared" si="23"/>
        <v>126801.4</v>
      </c>
      <c r="H54" s="16">
        <f t="shared" si="23"/>
        <v>129903.9</v>
      </c>
      <c r="I54" s="16">
        <f t="shared" si="23"/>
        <v>172830.8</v>
      </c>
      <c r="J54" s="16">
        <f t="shared" si="23"/>
        <v>180794.9</v>
      </c>
      <c r="K54" s="16">
        <f t="shared" si="23"/>
        <v>180298.3</v>
      </c>
      <c r="L54" s="16">
        <f t="shared" si="23"/>
        <v>179702.4</v>
      </c>
      <c r="M54" s="16">
        <f t="shared" si="23"/>
        <v>179974.1</v>
      </c>
      <c r="N54" s="16">
        <f t="shared" si="23"/>
        <v>179974.1</v>
      </c>
      <c r="O54" s="16">
        <f t="shared" si="23"/>
        <v>179974.1</v>
      </c>
      <c r="P54" s="16">
        <f>P55+P56+P57+P58</f>
        <v>179974.1</v>
      </c>
      <c r="Q54" s="16">
        <f>Q55+Q56+Q57+Q58</f>
        <v>53791.4</v>
      </c>
      <c r="R54" s="16">
        <f>R55+R56+R57+R58</f>
        <v>18356.2</v>
      </c>
      <c r="S54" s="16">
        <f>S55+S56+S57+S58</f>
        <v>13213.9</v>
      </c>
      <c r="T54" s="16">
        <f>T55+T56+T57+T58</f>
        <v>13213.9</v>
      </c>
      <c r="U54" s="16">
        <f>O54+N54+M54+L54+K54+J54+I54+H54+G54+F54+E54+P54+Q54+R54+S54+T54</f>
        <v>2033590.8</v>
      </c>
      <c r="V54" s="17" t="s">
        <v>14</v>
      </c>
    </row>
    <row r="55" spans="1:22" ht="30" customHeight="1">
      <c r="A55" s="61"/>
      <c r="B55" s="62"/>
      <c r="C55" s="61"/>
      <c r="D55" s="61"/>
      <c r="E55" s="16">
        <f>E60</f>
        <v>0</v>
      </c>
      <c r="F55" s="16">
        <f aca="true" t="shared" si="24" ref="F55:O55">F60</f>
        <v>0</v>
      </c>
      <c r="G55" s="16">
        <f t="shared" si="24"/>
        <v>0</v>
      </c>
      <c r="H55" s="16">
        <f t="shared" si="24"/>
        <v>0</v>
      </c>
      <c r="I55" s="16">
        <f t="shared" si="24"/>
        <v>0</v>
      </c>
      <c r="J55" s="16">
        <f t="shared" si="24"/>
        <v>0</v>
      </c>
      <c r="K55" s="16">
        <f t="shared" si="24"/>
        <v>0</v>
      </c>
      <c r="L55" s="16">
        <f t="shared" si="24"/>
        <v>0</v>
      </c>
      <c r="M55" s="16">
        <f t="shared" si="24"/>
        <v>0</v>
      </c>
      <c r="N55" s="16">
        <f t="shared" si="24"/>
        <v>0</v>
      </c>
      <c r="O55" s="16">
        <f t="shared" si="24"/>
        <v>0</v>
      </c>
      <c r="P55" s="16">
        <f aca="true" t="shared" si="25" ref="P55:T58">P60</f>
        <v>0</v>
      </c>
      <c r="Q55" s="16">
        <f t="shared" si="25"/>
        <v>0</v>
      </c>
      <c r="R55" s="16">
        <f t="shared" si="25"/>
        <v>0</v>
      </c>
      <c r="S55" s="16">
        <f t="shared" si="25"/>
        <v>0</v>
      </c>
      <c r="T55" s="16">
        <f t="shared" si="25"/>
        <v>0</v>
      </c>
      <c r="U55" s="16">
        <f aca="true" t="shared" si="26" ref="U55:U63">O55+N55+M55+L55+K55+J55+I55+H55+G55+F55+E55+P55+Q55+R55+S55+T55</f>
        <v>0</v>
      </c>
      <c r="V55" s="17" t="s">
        <v>19</v>
      </c>
    </row>
    <row r="56" spans="1:22" ht="30" customHeight="1">
      <c r="A56" s="61"/>
      <c r="B56" s="62"/>
      <c r="C56" s="61"/>
      <c r="D56" s="61"/>
      <c r="E56" s="16">
        <f>E61</f>
        <v>0</v>
      </c>
      <c r="F56" s="16">
        <f aca="true" t="shared" si="27" ref="F56:O56">F61</f>
        <v>0</v>
      </c>
      <c r="G56" s="16">
        <f t="shared" si="27"/>
        <v>0</v>
      </c>
      <c r="H56" s="16">
        <f t="shared" si="27"/>
        <v>0</v>
      </c>
      <c r="I56" s="16">
        <f t="shared" si="27"/>
        <v>0</v>
      </c>
      <c r="J56" s="16">
        <f t="shared" si="27"/>
        <v>0</v>
      </c>
      <c r="K56" s="16">
        <f t="shared" si="27"/>
        <v>0</v>
      </c>
      <c r="L56" s="16">
        <f t="shared" si="27"/>
        <v>0</v>
      </c>
      <c r="M56" s="16">
        <f t="shared" si="27"/>
        <v>0</v>
      </c>
      <c r="N56" s="16">
        <f t="shared" si="27"/>
        <v>0</v>
      </c>
      <c r="O56" s="16">
        <f t="shared" si="27"/>
        <v>0</v>
      </c>
      <c r="P56" s="16">
        <f t="shared" si="25"/>
        <v>0</v>
      </c>
      <c r="Q56" s="16">
        <f t="shared" si="25"/>
        <v>0</v>
      </c>
      <c r="R56" s="16">
        <f t="shared" si="25"/>
        <v>0</v>
      </c>
      <c r="S56" s="16">
        <f t="shared" si="25"/>
        <v>0</v>
      </c>
      <c r="T56" s="16">
        <f t="shared" si="25"/>
        <v>0</v>
      </c>
      <c r="U56" s="16">
        <f t="shared" si="26"/>
        <v>0</v>
      </c>
      <c r="V56" s="17" t="s">
        <v>15</v>
      </c>
    </row>
    <row r="57" spans="1:22" ht="30" customHeight="1">
      <c r="A57" s="61"/>
      <c r="B57" s="62"/>
      <c r="C57" s="61"/>
      <c r="D57" s="61"/>
      <c r="E57" s="16">
        <f>E62</f>
        <v>132841.3</v>
      </c>
      <c r="F57" s="16">
        <f aca="true" t="shared" si="28" ref="F57:O57">F62</f>
        <v>111946</v>
      </c>
      <c r="G57" s="16">
        <f t="shared" si="28"/>
        <v>126801.4</v>
      </c>
      <c r="H57" s="16">
        <f t="shared" si="28"/>
        <v>129903.9</v>
      </c>
      <c r="I57" s="16">
        <f t="shared" si="28"/>
        <v>172830.8</v>
      </c>
      <c r="J57" s="16">
        <f t="shared" si="28"/>
        <v>180794.9</v>
      </c>
      <c r="K57" s="16">
        <f t="shared" si="28"/>
        <v>180298.3</v>
      </c>
      <c r="L57" s="16">
        <f t="shared" si="28"/>
        <v>179702.4</v>
      </c>
      <c r="M57" s="16">
        <f t="shared" si="28"/>
        <v>179974.1</v>
      </c>
      <c r="N57" s="16">
        <f t="shared" si="28"/>
        <v>179974.1</v>
      </c>
      <c r="O57" s="16">
        <f t="shared" si="28"/>
        <v>179974.1</v>
      </c>
      <c r="P57" s="16">
        <f t="shared" si="25"/>
        <v>179974.1</v>
      </c>
      <c r="Q57" s="16">
        <f t="shared" si="25"/>
        <v>53791.4</v>
      </c>
      <c r="R57" s="16">
        <f t="shared" si="25"/>
        <v>18356.2</v>
      </c>
      <c r="S57" s="16">
        <f t="shared" si="25"/>
        <v>13213.9</v>
      </c>
      <c r="T57" s="16">
        <f t="shared" si="25"/>
        <v>13213.9</v>
      </c>
      <c r="U57" s="16">
        <f t="shared" si="26"/>
        <v>2033590.8</v>
      </c>
      <c r="V57" s="17" t="s">
        <v>16</v>
      </c>
    </row>
    <row r="58" spans="1:22" ht="30" customHeight="1">
      <c r="A58" s="61"/>
      <c r="B58" s="62"/>
      <c r="C58" s="61"/>
      <c r="D58" s="61"/>
      <c r="E58" s="16">
        <f>E63</f>
        <v>0</v>
      </c>
      <c r="F58" s="16">
        <f aca="true" t="shared" si="29" ref="F58:O58">F63</f>
        <v>0</v>
      </c>
      <c r="G58" s="16">
        <f t="shared" si="29"/>
        <v>0</v>
      </c>
      <c r="H58" s="16">
        <f t="shared" si="29"/>
        <v>0</v>
      </c>
      <c r="I58" s="16">
        <f t="shared" si="29"/>
        <v>0</v>
      </c>
      <c r="J58" s="16">
        <f t="shared" si="29"/>
        <v>0</v>
      </c>
      <c r="K58" s="16">
        <f t="shared" si="29"/>
        <v>0</v>
      </c>
      <c r="L58" s="16">
        <f t="shared" si="29"/>
        <v>0</v>
      </c>
      <c r="M58" s="16">
        <f t="shared" si="29"/>
        <v>0</v>
      </c>
      <c r="N58" s="16">
        <f t="shared" si="29"/>
        <v>0</v>
      </c>
      <c r="O58" s="16">
        <f t="shared" si="29"/>
        <v>0</v>
      </c>
      <c r="P58" s="16">
        <f t="shared" si="25"/>
        <v>0</v>
      </c>
      <c r="Q58" s="16">
        <f t="shared" si="25"/>
        <v>0</v>
      </c>
      <c r="R58" s="16">
        <f t="shared" si="25"/>
        <v>0</v>
      </c>
      <c r="S58" s="16">
        <f t="shared" si="25"/>
        <v>0</v>
      </c>
      <c r="T58" s="16">
        <f t="shared" si="25"/>
        <v>0</v>
      </c>
      <c r="U58" s="16">
        <f t="shared" si="26"/>
        <v>0</v>
      </c>
      <c r="V58" s="17" t="s">
        <v>18</v>
      </c>
    </row>
    <row r="59" spans="1:22" ht="30" customHeight="1">
      <c r="A59" s="61" t="s">
        <v>26</v>
      </c>
      <c r="B59" s="63" t="s">
        <v>81</v>
      </c>
      <c r="C59" s="61" t="s">
        <v>105</v>
      </c>
      <c r="D59" s="61" t="s">
        <v>13</v>
      </c>
      <c r="E59" s="16">
        <f>E60+E61+E62+E63</f>
        <v>132841.3</v>
      </c>
      <c r="F59" s="16">
        <f aca="true" t="shared" si="30" ref="F59:O59">F60+F61+F62+F63</f>
        <v>111946</v>
      </c>
      <c r="G59" s="16">
        <f t="shared" si="30"/>
        <v>126801.4</v>
      </c>
      <c r="H59" s="16">
        <f t="shared" si="30"/>
        <v>129903.9</v>
      </c>
      <c r="I59" s="16">
        <f t="shared" si="30"/>
        <v>172830.8</v>
      </c>
      <c r="J59" s="16">
        <f t="shared" si="30"/>
        <v>180794.9</v>
      </c>
      <c r="K59" s="16">
        <f t="shared" si="30"/>
        <v>180298.3</v>
      </c>
      <c r="L59" s="16">
        <f t="shared" si="30"/>
        <v>179702.4</v>
      </c>
      <c r="M59" s="16">
        <f t="shared" si="30"/>
        <v>179974.1</v>
      </c>
      <c r="N59" s="16">
        <f t="shared" si="30"/>
        <v>179974.1</v>
      </c>
      <c r="O59" s="16">
        <f t="shared" si="30"/>
        <v>179974.1</v>
      </c>
      <c r="P59" s="16">
        <f>P60+P61+P62+P63</f>
        <v>179974.1</v>
      </c>
      <c r="Q59" s="16">
        <f>Q60+Q61+Q62+Q63</f>
        <v>53791.4</v>
      </c>
      <c r="R59" s="16">
        <f>R60+R61+R62+R63</f>
        <v>18356.2</v>
      </c>
      <c r="S59" s="16">
        <f>S60+S61+S62+S63</f>
        <v>13213.9</v>
      </c>
      <c r="T59" s="16">
        <f>T60+T61+T62+T63</f>
        <v>13213.9</v>
      </c>
      <c r="U59" s="16">
        <f t="shared" si="26"/>
        <v>2033590.8</v>
      </c>
      <c r="V59" s="17" t="s">
        <v>14</v>
      </c>
    </row>
    <row r="60" spans="1:23" ht="30" customHeight="1">
      <c r="A60" s="61"/>
      <c r="B60" s="63"/>
      <c r="C60" s="61"/>
      <c r="D60" s="61"/>
      <c r="E60" s="16">
        <f>E65</f>
        <v>0</v>
      </c>
      <c r="F60" s="16">
        <f aca="true" t="shared" si="31" ref="F60:O60">F65</f>
        <v>0</v>
      </c>
      <c r="G60" s="16">
        <f t="shared" si="31"/>
        <v>0</v>
      </c>
      <c r="H60" s="16">
        <f t="shared" si="31"/>
        <v>0</v>
      </c>
      <c r="I60" s="16">
        <f t="shared" si="31"/>
        <v>0</v>
      </c>
      <c r="J60" s="16">
        <f t="shared" si="31"/>
        <v>0</v>
      </c>
      <c r="K60" s="16">
        <f t="shared" si="31"/>
        <v>0</v>
      </c>
      <c r="L60" s="16">
        <f t="shared" si="31"/>
        <v>0</v>
      </c>
      <c r="M60" s="16">
        <f t="shared" si="31"/>
        <v>0</v>
      </c>
      <c r="N60" s="16">
        <f t="shared" si="31"/>
        <v>0</v>
      </c>
      <c r="O60" s="16">
        <f t="shared" si="31"/>
        <v>0</v>
      </c>
      <c r="P60" s="16">
        <f aca="true" t="shared" si="32" ref="P60:T61">P65</f>
        <v>0</v>
      </c>
      <c r="Q60" s="16">
        <f t="shared" si="32"/>
        <v>0</v>
      </c>
      <c r="R60" s="16">
        <f t="shared" si="32"/>
        <v>0</v>
      </c>
      <c r="S60" s="16">
        <f t="shared" si="32"/>
        <v>0</v>
      </c>
      <c r="T60" s="16">
        <f t="shared" si="32"/>
        <v>0</v>
      </c>
      <c r="U60" s="16">
        <f t="shared" si="26"/>
        <v>0</v>
      </c>
      <c r="V60" s="17" t="s">
        <v>19</v>
      </c>
      <c r="W60" s="18"/>
    </row>
    <row r="61" spans="1:22" ht="30" customHeight="1">
      <c r="A61" s="61"/>
      <c r="B61" s="63"/>
      <c r="C61" s="61"/>
      <c r="D61" s="61"/>
      <c r="E61" s="16">
        <f>E66</f>
        <v>0</v>
      </c>
      <c r="F61" s="16">
        <f aca="true" t="shared" si="33" ref="F61:O61">F66</f>
        <v>0</v>
      </c>
      <c r="G61" s="16">
        <f t="shared" si="33"/>
        <v>0</v>
      </c>
      <c r="H61" s="16">
        <f t="shared" si="33"/>
        <v>0</v>
      </c>
      <c r="I61" s="16">
        <f t="shared" si="33"/>
        <v>0</v>
      </c>
      <c r="J61" s="16">
        <f t="shared" si="33"/>
        <v>0</v>
      </c>
      <c r="K61" s="16">
        <f t="shared" si="33"/>
        <v>0</v>
      </c>
      <c r="L61" s="16">
        <f t="shared" si="33"/>
        <v>0</v>
      </c>
      <c r="M61" s="16">
        <f t="shared" si="33"/>
        <v>0</v>
      </c>
      <c r="N61" s="16">
        <f t="shared" si="33"/>
        <v>0</v>
      </c>
      <c r="O61" s="16">
        <f t="shared" si="33"/>
        <v>0</v>
      </c>
      <c r="P61" s="16">
        <f t="shared" si="32"/>
        <v>0</v>
      </c>
      <c r="Q61" s="16">
        <f t="shared" si="32"/>
        <v>0</v>
      </c>
      <c r="R61" s="16">
        <f t="shared" si="32"/>
        <v>0</v>
      </c>
      <c r="S61" s="16">
        <f t="shared" si="32"/>
        <v>0</v>
      </c>
      <c r="T61" s="16">
        <f t="shared" si="32"/>
        <v>0</v>
      </c>
      <c r="U61" s="16">
        <f t="shared" si="26"/>
        <v>0</v>
      </c>
      <c r="V61" s="17" t="s">
        <v>15</v>
      </c>
    </row>
    <row r="62" spans="1:22" ht="30" customHeight="1">
      <c r="A62" s="61"/>
      <c r="B62" s="63"/>
      <c r="C62" s="61"/>
      <c r="D62" s="61"/>
      <c r="E62" s="16">
        <f>E67+E72+E77+E82+E87+E92+E97</f>
        <v>132841.3</v>
      </c>
      <c r="F62" s="16">
        <f aca="true" t="shared" si="34" ref="F62:O62">F67+F72+F77+F82+F87+F92+F97</f>
        <v>111946</v>
      </c>
      <c r="G62" s="16">
        <f t="shared" si="34"/>
        <v>126801.4</v>
      </c>
      <c r="H62" s="16">
        <f t="shared" si="34"/>
        <v>129903.9</v>
      </c>
      <c r="I62" s="16">
        <f t="shared" si="34"/>
        <v>172830.8</v>
      </c>
      <c r="J62" s="16">
        <f t="shared" si="34"/>
        <v>180794.9</v>
      </c>
      <c r="K62" s="16">
        <f t="shared" si="34"/>
        <v>180298.3</v>
      </c>
      <c r="L62" s="16">
        <f t="shared" si="34"/>
        <v>179702.4</v>
      </c>
      <c r="M62" s="16">
        <f t="shared" si="34"/>
        <v>179974.1</v>
      </c>
      <c r="N62" s="16">
        <f t="shared" si="34"/>
        <v>179974.1</v>
      </c>
      <c r="O62" s="16">
        <f t="shared" si="34"/>
        <v>179974.1</v>
      </c>
      <c r="P62" s="16">
        <f>P67+P72+P77+P82+P87+P92+P97</f>
        <v>179974.1</v>
      </c>
      <c r="Q62" s="16">
        <f>Q67+Q72+Q77+Q82+Q87+Q92+Q97</f>
        <v>53791.4</v>
      </c>
      <c r="R62" s="16">
        <f>R67+R72+R77+R82+R87+R92+R97</f>
        <v>18356.2</v>
      </c>
      <c r="S62" s="16">
        <f>S67+S72+S77+S82+S87+S92+S97</f>
        <v>13213.9</v>
      </c>
      <c r="T62" s="16">
        <f>T67+T72+T77+T82+T87+T92+T97</f>
        <v>13213.9</v>
      </c>
      <c r="U62" s="16">
        <f t="shared" si="26"/>
        <v>2033590.8</v>
      </c>
      <c r="V62" s="17" t="s">
        <v>16</v>
      </c>
    </row>
    <row r="63" spans="1:22" ht="30" customHeight="1">
      <c r="A63" s="61"/>
      <c r="B63" s="63"/>
      <c r="C63" s="61"/>
      <c r="D63" s="61"/>
      <c r="E63" s="16">
        <f>E68</f>
        <v>0</v>
      </c>
      <c r="F63" s="16">
        <f aca="true" t="shared" si="35" ref="F63:O63">F68</f>
        <v>0</v>
      </c>
      <c r="G63" s="16">
        <f t="shared" si="35"/>
        <v>0</v>
      </c>
      <c r="H63" s="16">
        <f t="shared" si="35"/>
        <v>0</v>
      </c>
      <c r="I63" s="16">
        <f t="shared" si="35"/>
        <v>0</v>
      </c>
      <c r="J63" s="16">
        <f t="shared" si="35"/>
        <v>0</v>
      </c>
      <c r="K63" s="16">
        <f t="shared" si="35"/>
        <v>0</v>
      </c>
      <c r="L63" s="16">
        <f t="shared" si="35"/>
        <v>0</v>
      </c>
      <c r="M63" s="16">
        <f t="shared" si="35"/>
        <v>0</v>
      </c>
      <c r="N63" s="16">
        <f t="shared" si="35"/>
        <v>0</v>
      </c>
      <c r="O63" s="16">
        <f t="shared" si="35"/>
        <v>0</v>
      </c>
      <c r="P63" s="16">
        <f>P68</f>
        <v>0</v>
      </c>
      <c r="Q63" s="16">
        <f>Q68</f>
        <v>0</v>
      </c>
      <c r="R63" s="16">
        <f>R68</f>
        <v>0</v>
      </c>
      <c r="S63" s="16">
        <f>S68</f>
        <v>0</v>
      </c>
      <c r="T63" s="16">
        <f>T68</f>
        <v>0</v>
      </c>
      <c r="U63" s="16">
        <f t="shared" si="26"/>
        <v>0</v>
      </c>
      <c r="V63" s="17" t="s">
        <v>18</v>
      </c>
    </row>
    <row r="64" spans="1:22" ht="30" customHeight="1">
      <c r="A64" s="61" t="s">
        <v>44</v>
      </c>
      <c r="B64" s="62" t="s">
        <v>82</v>
      </c>
      <c r="C64" s="61" t="s">
        <v>109</v>
      </c>
      <c r="D64" s="61" t="s">
        <v>13</v>
      </c>
      <c r="E64" s="16">
        <f>E65+E66+E67+E68</f>
        <v>103720.6</v>
      </c>
      <c r="F64" s="16">
        <f aca="true" t="shared" si="36" ref="F64:T64">F65+F66+F67+F68</f>
        <v>101010.8</v>
      </c>
      <c r="G64" s="16">
        <f t="shared" si="36"/>
        <v>107146.8</v>
      </c>
      <c r="H64" s="16">
        <f t="shared" si="36"/>
        <v>112107</v>
      </c>
      <c r="I64" s="16">
        <f t="shared" si="36"/>
        <v>150770.7</v>
      </c>
      <c r="J64" s="16">
        <f t="shared" si="36"/>
        <v>161617.9</v>
      </c>
      <c r="K64" s="16">
        <f t="shared" si="36"/>
        <v>161617.9</v>
      </c>
      <c r="L64" s="16">
        <f t="shared" si="36"/>
        <v>161617.9</v>
      </c>
      <c r="M64" s="16">
        <f t="shared" si="36"/>
        <v>161617.9</v>
      </c>
      <c r="N64" s="16">
        <f t="shared" si="36"/>
        <v>161617.9</v>
      </c>
      <c r="O64" s="16">
        <f t="shared" si="36"/>
        <v>161617.9</v>
      </c>
      <c r="P64" s="16">
        <f t="shared" si="36"/>
        <v>161617.9</v>
      </c>
      <c r="Q64" s="16">
        <f t="shared" si="36"/>
        <v>35435.2</v>
      </c>
      <c r="R64" s="16">
        <f t="shared" si="36"/>
        <v>0</v>
      </c>
      <c r="S64" s="16">
        <f t="shared" si="36"/>
        <v>0</v>
      </c>
      <c r="T64" s="16">
        <f t="shared" si="36"/>
        <v>0</v>
      </c>
      <c r="U64" s="16">
        <f>U65+U66+U67+U68</f>
        <v>1741516.4</v>
      </c>
      <c r="V64" s="17" t="s">
        <v>14</v>
      </c>
    </row>
    <row r="65" spans="1:22" ht="30" customHeight="1">
      <c r="A65" s="61"/>
      <c r="B65" s="62"/>
      <c r="C65" s="61"/>
      <c r="D65" s="61"/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f>SUM(E65:T65)</f>
        <v>0</v>
      </c>
      <c r="V65" s="17" t="s">
        <v>19</v>
      </c>
    </row>
    <row r="66" spans="1:22" ht="30" customHeight="1">
      <c r="A66" s="61"/>
      <c r="B66" s="62"/>
      <c r="C66" s="61"/>
      <c r="D66" s="61"/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f>SUM(E66:T66)</f>
        <v>0</v>
      </c>
      <c r="V66" s="17" t="s">
        <v>15</v>
      </c>
    </row>
    <row r="67" spans="1:22" ht="30" customHeight="1">
      <c r="A67" s="61"/>
      <c r="B67" s="62"/>
      <c r="C67" s="61"/>
      <c r="D67" s="61"/>
      <c r="E67" s="16">
        <v>103720.6</v>
      </c>
      <c r="F67" s="16">
        <v>101010.8</v>
      </c>
      <c r="G67" s="16">
        <v>107146.8</v>
      </c>
      <c r="H67" s="16">
        <v>112107</v>
      </c>
      <c r="I67" s="16">
        <v>150770.7</v>
      </c>
      <c r="J67" s="16">
        <v>161617.9</v>
      </c>
      <c r="K67" s="16">
        <v>161617.9</v>
      </c>
      <c r="L67" s="16">
        <v>161617.9</v>
      </c>
      <c r="M67" s="16">
        <v>161617.9</v>
      </c>
      <c r="N67" s="16">
        <v>161617.9</v>
      </c>
      <c r="O67" s="16">
        <v>161617.9</v>
      </c>
      <c r="P67" s="16">
        <v>161617.9</v>
      </c>
      <c r="Q67" s="16">
        <v>35435.2</v>
      </c>
      <c r="R67" s="16">
        <v>0</v>
      </c>
      <c r="S67" s="16">
        <v>0</v>
      </c>
      <c r="T67" s="16">
        <v>0</v>
      </c>
      <c r="U67" s="16">
        <f>SUM(E67:T67)</f>
        <v>1741516.4</v>
      </c>
      <c r="V67" s="17" t="s">
        <v>16</v>
      </c>
    </row>
    <row r="68" spans="1:22" ht="30" customHeight="1">
      <c r="A68" s="61"/>
      <c r="B68" s="62"/>
      <c r="C68" s="61"/>
      <c r="D68" s="61"/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f>SUM(E68:O68)</f>
        <v>0</v>
      </c>
      <c r="V68" s="17" t="s">
        <v>18</v>
      </c>
    </row>
    <row r="69" spans="1:22" ht="30" customHeight="1">
      <c r="A69" s="61" t="s">
        <v>45</v>
      </c>
      <c r="B69" s="62" t="s">
        <v>83</v>
      </c>
      <c r="C69" s="61" t="s">
        <v>1</v>
      </c>
      <c r="D69" s="61" t="s">
        <v>13</v>
      </c>
      <c r="E69" s="16">
        <f aca="true" t="shared" si="37" ref="E69:O69">E70+E71+E72+E73</f>
        <v>9876.5</v>
      </c>
      <c r="F69" s="16">
        <f t="shared" si="37"/>
        <v>0</v>
      </c>
      <c r="G69" s="16">
        <f t="shared" si="37"/>
        <v>0</v>
      </c>
      <c r="H69" s="16">
        <f t="shared" si="37"/>
        <v>0</v>
      </c>
      <c r="I69" s="16">
        <f t="shared" si="37"/>
        <v>0</v>
      </c>
      <c r="J69" s="16">
        <f t="shared" si="37"/>
        <v>0</v>
      </c>
      <c r="K69" s="16">
        <f t="shared" si="37"/>
        <v>0</v>
      </c>
      <c r="L69" s="16">
        <f t="shared" si="37"/>
        <v>0</v>
      </c>
      <c r="M69" s="16">
        <f t="shared" si="37"/>
        <v>0</v>
      </c>
      <c r="N69" s="16">
        <f t="shared" si="37"/>
        <v>0</v>
      </c>
      <c r="O69" s="16">
        <f t="shared" si="37"/>
        <v>0</v>
      </c>
      <c r="P69" s="16">
        <f aca="true" t="shared" si="38" ref="P69:U69">P70+P71+P72+P73</f>
        <v>0</v>
      </c>
      <c r="Q69" s="16">
        <f t="shared" si="38"/>
        <v>0</v>
      </c>
      <c r="R69" s="16">
        <f t="shared" si="38"/>
        <v>0</v>
      </c>
      <c r="S69" s="16">
        <f t="shared" si="38"/>
        <v>0</v>
      </c>
      <c r="T69" s="16">
        <f t="shared" si="38"/>
        <v>0</v>
      </c>
      <c r="U69" s="16">
        <f t="shared" si="38"/>
        <v>9876.5</v>
      </c>
      <c r="V69" s="17" t="s">
        <v>14</v>
      </c>
    </row>
    <row r="70" spans="1:22" ht="30" customHeight="1">
      <c r="A70" s="61"/>
      <c r="B70" s="62"/>
      <c r="C70" s="61"/>
      <c r="D70" s="61"/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f>SUM(E70:O70)</f>
        <v>0</v>
      </c>
      <c r="V70" s="17" t="s">
        <v>19</v>
      </c>
    </row>
    <row r="71" spans="1:22" ht="30" customHeight="1">
      <c r="A71" s="61"/>
      <c r="B71" s="62"/>
      <c r="C71" s="61"/>
      <c r="D71" s="61"/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f>SUM(E71:O71)</f>
        <v>0</v>
      </c>
      <c r="V71" s="17" t="s">
        <v>15</v>
      </c>
    </row>
    <row r="72" spans="1:22" ht="30" customHeight="1">
      <c r="A72" s="61"/>
      <c r="B72" s="62"/>
      <c r="C72" s="61"/>
      <c r="D72" s="61"/>
      <c r="E72" s="16">
        <v>9876.5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f>SUM(E72:O72)</f>
        <v>9876.5</v>
      </c>
      <c r="V72" s="17" t="s">
        <v>16</v>
      </c>
    </row>
    <row r="73" spans="1:22" ht="30" customHeight="1">
      <c r="A73" s="61"/>
      <c r="B73" s="62"/>
      <c r="C73" s="61"/>
      <c r="D73" s="61"/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f>SUM(E73:O73)</f>
        <v>0</v>
      </c>
      <c r="V73" s="17" t="s">
        <v>18</v>
      </c>
    </row>
    <row r="74" spans="1:22" ht="30.75" customHeight="1">
      <c r="A74" s="61" t="s">
        <v>46</v>
      </c>
      <c r="B74" s="62" t="s">
        <v>84</v>
      </c>
      <c r="C74" s="61" t="s">
        <v>105</v>
      </c>
      <c r="D74" s="61" t="s">
        <v>13</v>
      </c>
      <c r="E74" s="16">
        <f aca="true" t="shared" si="39" ref="E74:U74">E75+E76+E77+E78</f>
        <v>9473.8</v>
      </c>
      <c r="F74" s="16">
        <f t="shared" si="39"/>
        <v>1246.3</v>
      </c>
      <c r="G74" s="16">
        <f t="shared" si="39"/>
        <v>8360.3</v>
      </c>
      <c r="H74" s="16">
        <f t="shared" si="39"/>
        <v>6700.2</v>
      </c>
      <c r="I74" s="16">
        <f t="shared" si="39"/>
        <v>5142.3</v>
      </c>
      <c r="J74" s="16">
        <f t="shared" si="39"/>
        <v>5142.3</v>
      </c>
      <c r="K74" s="16">
        <f t="shared" si="39"/>
        <v>5142.3</v>
      </c>
      <c r="L74" s="16">
        <f t="shared" si="39"/>
        <v>5142.3</v>
      </c>
      <c r="M74" s="16">
        <f t="shared" si="39"/>
        <v>5142.3</v>
      </c>
      <c r="N74" s="16">
        <f t="shared" si="39"/>
        <v>5142.3</v>
      </c>
      <c r="O74" s="16">
        <f t="shared" si="39"/>
        <v>5142.3</v>
      </c>
      <c r="P74" s="16">
        <f t="shared" si="39"/>
        <v>5142.3</v>
      </c>
      <c r="Q74" s="16">
        <f t="shared" si="39"/>
        <v>5142.3</v>
      </c>
      <c r="R74" s="16">
        <f t="shared" si="39"/>
        <v>5142.3</v>
      </c>
      <c r="S74" s="16">
        <f t="shared" si="39"/>
        <v>0</v>
      </c>
      <c r="T74" s="16">
        <f t="shared" si="39"/>
        <v>0</v>
      </c>
      <c r="U74" s="16">
        <f t="shared" si="39"/>
        <v>77203.6</v>
      </c>
      <c r="V74" s="17" t="s">
        <v>14</v>
      </c>
    </row>
    <row r="75" spans="1:22" ht="30.75" customHeight="1">
      <c r="A75" s="61"/>
      <c r="B75" s="62"/>
      <c r="C75" s="61"/>
      <c r="D75" s="61"/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f>O75+N75+M75+L75+K75+J75+I75+H75+G75+F75+E75</f>
        <v>0</v>
      </c>
      <c r="V75" s="17" t="s">
        <v>19</v>
      </c>
    </row>
    <row r="76" spans="1:22" ht="30.75" customHeight="1">
      <c r="A76" s="61"/>
      <c r="B76" s="62"/>
      <c r="C76" s="61"/>
      <c r="D76" s="61"/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f>O76+N76+M76+L76+K76+J76+I76+H76+G76+F76+E76</f>
        <v>0</v>
      </c>
      <c r="V76" s="17" t="s">
        <v>15</v>
      </c>
    </row>
    <row r="77" spans="1:22" ht="30.75" customHeight="1">
      <c r="A77" s="61"/>
      <c r="B77" s="62"/>
      <c r="C77" s="61"/>
      <c r="D77" s="61"/>
      <c r="E77" s="16">
        <v>9473.8</v>
      </c>
      <c r="F77" s="16">
        <v>1246.3</v>
      </c>
      <c r="G77" s="16">
        <v>8360.3</v>
      </c>
      <c r="H77" s="16">
        <v>6700.2</v>
      </c>
      <c r="I77" s="16">
        <v>5142.3</v>
      </c>
      <c r="J77" s="16">
        <v>5142.3</v>
      </c>
      <c r="K77" s="16">
        <v>5142.3</v>
      </c>
      <c r="L77" s="16">
        <v>5142.3</v>
      </c>
      <c r="M77" s="16">
        <v>5142.3</v>
      </c>
      <c r="N77" s="16">
        <v>5142.3</v>
      </c>
      <c r="O77" s="16">
        <v>5142.3</v>
      </c>
      <c r="P77" s="16">
        <v>5142.3</v>
      </c>
      <c r="Q77" s="16">
        <v>5142.3</v>
      </c>
      <c r="R77" s="16">
        <v>5142.3</v>
      </c>
      <c r="S77" s="16">
        <v>0</v>
      </c>
      <c r="T77" s="16">
        <v>0</v>
      </c>
      <c r="U77" s="16">
        <f>SUM(E77:T77)</f>
        <v>77203.6</v>
      </c>
      <c r="V77" s="17" t="s">
        <v>16</v>
      </c>
    </row>
    <row r="78" spans="1:22" ht="30.75" customHeight="1">
      <c r="A78" s="61"/>
      <c r="B78" s="62"/>
      <c r="C78" s="61"/>
      <c r="D78" s="61"/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f>O78+N78+M78+L78+K78+J78+I78+H78+G78+F78+E78</f>
        <v>0</v>
      </c>
      <c r="V78" s="17" t="s">
        <v>18</v>
      </c>
    </row>
    <row r="79" spans="1:22" ht="30.75" customHeight="1">
      <c r="A79" s="61" t="s">
        <v>47</v>
      </c>
      <c r="B79" s="62" t="s">
        <v>85</v>
      </c>
      <c r="C79" s="61" t="s">
        <v>105</v>
      </c>
      <c r="D79" s="61" t="s">
        <v>13</v>
      </c>
      <c r="E79" s="16">
        <f>E80+E81+E82+E83</f>
        <v>70.4</v>
      </c>
      <c r="F79" s="16">
        <f aca="true" t="shared" si="40" ref="F79:U79">F80+F81+F82+F83</f>
        <v>681.9</v>
      </c>
      <c r="G79" s="16">
        <f t="shared" si="40"/>
        <v>2000</v>
      </c>
      <c r="H79" s="16">
        <f t="shared" si="40"/>
        <v>1799.1</v>
      </c>
      <c r="I79" s="16">
        <f t="shared" si="40"/>
        <v>3450</v>
      </c>
      <c r="J79" s="16">
        <f t="shared" si="40"/>
        <v>3250</v>
      </c>
      <c r="K79" s="16">
        <f t="shared" si="40"/>
        <v>3250</v>
      </c>
      <c r="L79" s="16">
        <f t="shared" si="40"/>
        <v>3250</v>
      </c>
      <c r="M79" s="16">
        <f t="shared" si="40"/>
        <v>3250</v>
      </c>
      <c r="N79" s="16">
        <f t="shared" si="40"/>
        <v>3250</v>
      </c>
      <c r="O79" s="16">
        <f t="shared" si="40"/>
        <v>3250</v>
      </c>
      <c r="P79" s="16">
        <f t="shared" si="40"/>
        <v>3250</v>
      </c>
      <c r="Q79" s="16">
        <f t="shared" si="40"/>
        <v>3250</v>
      </c>
      <c r="R79" s="16">
        <f t="shared" si="40"/>
        <v>3250</v>
      </c>
      <c r="S79" s="16">
        <f t="shared" si="40"/>
        <v>3250</v>
      </c>
      <c r="T79" s="16">
        <f t="shared" si="40"/>
        <v>3250</v>
      </c>
      <c r="U79" s="16">
        <f t="shared" si="40"/>
        <v>43751.4</v>
      </c>
      <c r="V79" s="17" t="s">
        <v>14</v>
      </c>
    </row>
    <row r="80" spans="1:22" ht="30.75" customHeight="1">
      <c r="A80" s="61"/>
      <c r="B80" s="62"/>
      <c r="C80" s="61"/>
      <c r="D80" s="61"/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f>SUM(E80:T80)</f>
        <v>0</v>
      </c>
      <c r="V80" s="17" t="s">
        <v>19</v>
      </c>
    </row>
    <row r="81" spans="1:22" ht="30.75" customHeight="1">
      <c r="A81" s="61"/>
      <c r="B81" s="62"/>
      <c r="C81" s="61"/>
      <c r="D81" s="61"/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f>SUM(E81:T81)</f>
        <v>0</v>
      </c>
      <c r="V81" s="17" t="s">
        <v>15</v>
      </c>
    </row>
    <row r="82" spans="1:22" ht="30.75" customHeight="1">
      <c r="A82" s="61"/>
      <c r="B82" s="62"/>
      <c r="C82" s="61"/>
      <c r="D82" s="61"/>
      <c r="E82" s="16">
        <v>70.4</v>
      </c>
      <c r="F82" s="16">
        <f>4.9+677</f>
        <v>681.9</v>
      </c>
      <c r="G82" s="16">
        <v>2000</v>
      </c>
      <c r="H82" s="16">
        <v>1799.1</v>
      </c>
      <c r="I82" s="16">
        <v>3450</v>
      </c>
      <c r="J82" s="16">
        <v>3250</v>
      </c>
      <c r="K82" s="16">
        <v>3250</v>
      </c>
      <c r="L82" s="16">
        <v>3250</v>
      </c>
      <c r="M82" s="16">
        <v>3250</v>
      </c>
      <c r="N82" s="16">
        <v>3250</v>
      </c>
      <c r="O82" s="16">
        <v>3250</v>
      </c>
      <c r="P82" s="16">
        <v>3250</v>
      </c>
      <c r="Q82" s="16">
        <v>3250</v>
      </c>
      <c r="R82" s="16">
        <v>3250</v>
      </c>
      <c r="S82" s="16">
        <v>3250</v>
      </c>
      <c r="T82" s="16">
        <v>3250</v>
      </c>
      <c r="U82" s="16">
        <f>SUM(E82:T82)</f>
        <v>43751.4</v>
      </c>
      <c r="V82" s="17" t="s">
        <v>16</v>
      </c>
    </row>
    <row r="83" spans="1:22" ht="30.75" customHeight="1">
      <c r="A83" s="61"/>
      <c r="B83" s="62"/>
      <c r="C83" s="61"/>
      <c r="D83" s="61"/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f>SUM(E83:T83)</f>
        <v>0</v>
      </c>
      <c r="V83" s="17" t="s">
        <v>18</v>
      </c>
    </row>
    <row r="84" spans="1:22" ht="30.75" customHeight="1">
      <c r="A84" s="61" t="s">
        <v>48</v>
      </c>
      <c r="B84" s="62" t="s">
        <v>86</v>
      </c>
      <c r="C84" s="61" t="s">
        <v>105</v>
      </c>
      <c r="D84" s="61" t="s">
        <v>13</v>
      </c>
      <c r="E84" s="16">
        <f>E85+E86+E87+E88</f>
        <v>1300</v>
      </c>
      <c r="F84" s="16">
        <f aca="true" t="shared" si="41" ref="F84:U84">F85+F86+F87+F88</f>
        <v>1000</v>
      </c>
      <c r="G84" s="16">
        <f t="shared" si="41"/>
        <v>734.3</v>
      </c>
      <c r="H84" s="16">
        <f t="shared" si="41"/>
        <v>863.4</v>
      </c>
      <c r="I84" s="16">
        <f t="shared" si="41"/>
        <v>1852.4</v>
      </c>
      <c r="J84" s="16">
        <f t="shared" si="41"/>
        <v>852.4</v>
      </c>
      <c r="K84" s="16">
        <f t="shared" si="41"/>
        <v>852.4</v>
      </c>
      <c r="L84" s="16">
        <f t="shared" si="41"/>
        <v>728.3</v>
      </c>
      <c r="M84" s="16">
        <f t="shared" si="41"/>
        <v>1000</v>
      </c>
      <c r="N84" s="16">
        <f t="shared" si="41"/>
        <v>1000</v>
      </c>
      <c r="O84" s="16">
        <f t="shared" si="41"/>
        <v>1000</v>
      </c>
      <c r="P84" s="16">
        <f t="shared" si="41"/>
        <v>1000</v>
      </c>
      <c r="Q84" s="16">
        <f t="shared" si="41"/>
        <v>1000</v>
      </c>
      <c r="R84" s="16">
        <f t="shared" si="41"/>
        <v>1000</v>
      </c>
      <c r="S84" s="16">
        <f t="shared" si="41"/>
        <v>1000</v>
      </c>
      <c r="T84" s="16">
        <f t="shared" si="41"/>
        <v>1000</v>
      </c>
      <c r="U84" s="16">
        <f t="shared" si="41"/>
        <v>16183.2</v>
      </c>
      <c r="V84" s="17" t="s">
        <v>14</v>
      </c>
    </row>
    <row r="85" spans="1:22" ht="30.75" customHeight="1">
      <c r="A85" s="61"/>
      <c r="B85" s="62"/>
      <c r="C85" s="61"/>
      <c r="D85" s="61"/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f>SUM(E85:T85)</f>
        <v>0</v>
      </c>
      <c r="V85" s="17" t="s">
        <v>19</v>
      </c>
    </row>
    <row r="86" spans="1:22" ht="30.75" customHeight="1">
      <c r="A86" s="61"/>
      <c r="B86" s="62"/>
      <c r="C86" s="61"/>
      <c r="D86" s="61"/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f>SUM(E86:T86)</f>
        <v>0</v>
      </c>
      <c r="V86" s="17" t="s">
        <v>15</v>
      </c>
    </row>
    <row r="87" spans="1:22" ht="30.75" customHeight="1">
      <c r="A87" s="61"/>
      <c r="B87" s="62"/>
      <c r="C87" s="61"/>
      <c r="D87" s="61"/>
      <c r="E87" s="16">
        <v>1300</v>
      </c>
      <c r="F87" s="16">
        <v>1000</v>
      </c>
      <c r="G87" s="16">
        <v>734.3</v>
      </c>
      <c r="H87" s="16">
        <v>863.4</v>
      </c>
      <c r="I87" s="16">
        <v>1852.4</v>
      </c>
      <c r="J87" s="16">
        <v>852.4</v>
      </c>
      <c r="K87" s="16">
        <v>852.4</v>
      </c>
      <c r="L87" s="16">
        <v>728.3</v>
      </c>
      <c r="M87" s="16">
        <v>1000</v>
      </c>
      <c r="N87" s="16">
        <v>1000</v>
      </c>
      <c r="O87" s="16">
        <v>1000</v>
      </c>
      <c r="P87" s="16">
        <v>1000</v>
      </c>
      <c r="Q87" s="16">
        <v>1000</v>
      </c>
      <c r="R87" s="16">
        <v>1000</v>
      </c>
      <c r="S87" s="16">
        <v>1000</v>
      </c>
      <c r="T87" s="16">
        <v>1000</v>
      </c>
      <c r="U87" s="16">
        <f>SUM(E87:T87)</f>
        <v>16183.2</v>
      </c>
      <c r="V87" s="17" t="s">
        <v>16</v>
      </c>
    </row>
    <row r="88" spans="1:22" ht="30.75" customHeight="1">
      <c r="A88" s="61"/>
      <c r="B88" s="62"/>
      <c r="C88" s="61"/>
      <c r="D88" s="61"/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f>SUM(E88:T88)</f>
        <v>0</v>
      </c>
      <c r="V88" s="17" t="s">
        <v>18</v>
      </c>
    </row>
    <row r="89" spans="1:22" ht="30.75" customHeight="1">
      <c r="A89" s="61" t="s">
        <v>49</v>
      </c>
      <c r="B89" s="63" t="s">
        <v>87</v>
      </c>
      <c r="C89" s="61" t="s">
        <v>105</v>
      </c>
      <c r="D89" s="61" t="s">
        <v>13</v>
      </c>
      <c r="E89" s="16">
        <f>E90+E91+E92+E93</f>
        <v>8400</v>
      </c>
      <c r="F89" s="16">
        <f aca="true" t="shared" si="42" ref="F89:U89">F90+F91+F92+F93</f>
        <v>8007</v>
      </c>
      <c r="G89" s="16">
        <f t="shared" si="42"/>
        <v>8560</v>
      </c>
      <c r="H89" s="16">
        <f t="shared" si="42"/>
        <v>8434.2</v>
      </c>
      <c r="I89" s="16">
        <f t="shared" si="42"/>
        <v>11615.4</v>
      </c>
      <c r="J89" s="16">
        <f t="shared" si="42"/>
        <v>9932.3</v>
      </c>
      <c r="K89" s="16">
        <f t="shared" si="42"/>
        <v>9435.7</v>
      </c>
      <c r="L89" s="16">
        <f t="shared" si="42"/>
        <v>8963.9</v>
      </c>
      <c r="M89" s="16">
        <f t="shared" si="42"/>
        <v>8963.9</v>
      </c>
      <c r="N89" s="16">
        <f t="shared" si="42"/>
        <v>8963.9</v>
      </c>
      <c r="O89" s="16">
        <f t="shared" si="42"/>
        <v>8963.9</v>
      </c>
      <c r="P89" s="16">
        <f>P90+P91+P92+P93</f>
        <v>8963.9</v>
      </c>
      <c r="Q89" s="16">
        <f>Q90+Q91+Q92+Q93</f>
        <v>8963.9</v>
      </c>
      <c r="R89" s="16">
        <f>R90+R91+R92+R93</f>
        <v>8963.9</v>
      </c>
      <c r="S89" s="16">
        <f>S90+S91+S92+S93</f>
        <v>8963.9</v>
      </c>
      <c r="T89" s="16">
        <f>T90+T91+T92+T93</f>
        <v>8963.9</v>
      </c>
      <c r="U89" s="16">
        <f t="shared" si="42"/>
        <v>145059.7</v>
      </c>
      <c r="V89" s="17" t="s">
        <v>14</v>
      </c>
    </row>
    <row r="90" spans="1:22" ht="30.75" customHeight="1">
      <c r="A90" s="61"/>
      <c r="B90" s="63"/>
      <c r="C90" s="61"/>
      <c r="D90" s="61"/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f>SUM(E90:T90)</f>
        <v>0</v>
      </c>
      <c r="V90" s="17" t="s">
        <v>19</v>
      </c>
    </row>
    <row r="91" spans="1:22" ht="30.75" customHeight="1">
      <c r="A91" s="61"/>
      <c r="B91" s="63"/>
      <c r="C91" s="61"/>
      <c r="D91" s="61"/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f>SUM(E91:T91)</f>
        <v>0</v>
      </c>
      <c r="V91" s="17" t="s">
        <v>15</v>
      </c>
    </row>
    <row r="92" spans="1:22" ht="30.75" customHeight="1">
      <c r="A92" s="61"/>
      <c r="B92" s="63"/>
      <c r="C92" s="61"/>
      <c r="D92" s="61"/>
      <c r="E92" s="16">
        <v>8400</v>
      </c>
      <c r="F92" s="16">
        <v>8007</v>
      </c>
      <c r="G92" s="16">
        <v>8560</v>
      </c>
      <c r="H92" s="16">
        <v>8434.2</v>
      </c>
      <c r="I92" s="16">
        <v>11615.4</v>
      </c>
      <c r="J92" s="16">
        <v>9932.3</v>
      </c>
      <c r="K92" s="16">
        <v>9435.7</v>
      </c>
      <c r="L92" s="16">
        <v>8963.9</v>
      </c>
      <c r="M92" s="16">
        <f>L92-5%</f>
        <v>8963.9</v>
      </c>
      <c r="N92" s="16">
        <f>M92-5%</f>
        <v>8963.9</v>
      </c>
      <c r="O92" s="16">
        <f aca="true" t="shared" si="43" ref="O92:T92">N92-5%</f>
        <v>8963.9</v>
      </c>
      <c r="P92" s="16">
        <f t="shared" si="43"/>
        <v>8963.9</v>
      </c>
      <c r="Q92" s="16">
        <f t="shared" si="43"/>
        <v>8963.9</v>
      </c>
      <c r="R92" s="16">
        <f t="shared" si="43"/>
        <v>8963.9</v>
      </c>
      <c r="S92" s="16">
        <f t="shared" si="43"/>
        <v>8963.9</v>
      </c>
      <c r="T92" s="16">
        <f t="shared" si="43"/>
        <v>8963.9</v>
      </c>
      <c r="U92" s="16">
        <f>SUM(E92:T92)</f>
        <v>145059.7</v>
      </c>
      <c r="V92" s="17" t="s">
        <v>16</v>
      </c>
    </row>
    <row r="93" spans="1:22" ht="30.75" customHeight="1">
      <c r="A93" s="61"/>
      <c r="B93" s="63"/>
      <c r="C93" s="61"/>
      <c r="D93" s="61"/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f>SUM(E93:T93)</f>
        <v>0</v>
      </c>
      <c r="V93" s="17" t="s">
        <v>18</v>
      </c>
    </row>
    <row r="94" spans="1:22" ht="30.75" customHeight="1" hidden="1">
      <c r="A94" s="61" t="s">
        <v>40</v>
      </c>
      <c r="B94" s="63" t="s">
        <v>38</v>
      </c>
      <c r="C94" s="61" t="s">
        <v>36</v>
      </c>
      <c r="D94" s="61" t="s">
        <v>20</v>
      </c>
      <c r="E94" s="16">
        <f>E95+E96+E97+E98</f>
        <v>0</v>
      </c>
      <c r="F94" s="16">
        <f aca="true" t="shared" si="44" ref="F94:O94">F95+F96+F97+F98</f>
        <v>0</v>
      </c>
      <c r="G94" s="16">
        <f t="shared" si="44"/>
        <v>0</v>
      </c>
      <c r="H94" s="16">
        <f t="shared" si="44"/>
        <v>0</v>
      </c>
      <c r="I94" s="16">
        <f t="shared" si="44"/>
        <v>0</v>
      </c>
      <c r="J94" s="16">
        <f t="shared" si="44"/>
        <v>0</v>
      </c>
      <c r="K94" s="16">
        <f t="shared" si="44"/>
        <v>0</v>
      </c>
      <c r="L94" s="16">
        <f t="shared" si="44"/>
        <v>0</v>
      </c>
      <c r="M94" s="16">
        <f t="shared" si="44"/>
        <v>0</v>
      </c>
      <c r="N94" s="16">
        <f t="shared" si="44"/>
        <v>0</v>
      </c>
      <c r="O94" s="16">
        <f t="shared" si="44"/>
        <v>0</v>
      </c>
      <c r="P94" s="16"/>
      <c r="Q94" s="16"/>
      <c r="R94" s="16"/>
      <c r="S94" s="16"/>
      <c r="T94" s="16"/>
      <c r="U94" s="16">
        <f>U95+U96+U97+U98</f>
        <v>0</v>
      </c>
      <c r="V94" s="17" t="s">
        <v>14</v>
      </c>
    </row>
    <row r="95" spans="1:22" ht="30.75" customHeight="1" hidden="1">
      <c r="A95" s="61"/>
      <c r="B95" s="63"/>
      <c r="C95" s="61"/>
      <c r="D95" s="61"/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/>
      <c r="Q95" s="16"/>
      <c r="R95" s="16"/>
      <c r="S95" s="16"/>
      <c r="T95" s="16"/>
      <c r="U95" s="16">
        <f>SUM(E95:O95)</f>
        <v>0</v>
      </c>
      <c r="V95" s="17" t="s">
        <v>19</v>
      </c>
    </row>
    <row r="96" spans="1:22" ht="30.75" customHeight="1" hidden="1">
      <c r="A96" s="61"/>
      <c r="B96" s="63"/>
      <c r="C96" s="61"/>
      <c r="D96" s="61"/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/>
      <c r="Q96" s="16"/>
      <c r="R96" s="16"/>
      <c r="S96" s="16"/>
      <c r="T96" s="16"/>
      <c r="U96" s="16">
        <f>SUM(E96:O96)</f>
        <v>0</v>
      </c>
      <c r="V96" s="17" t="s">
        <v>15</v>
      </c>
    </row>
    <row r="97" spans="1:22" ht="30.75" customHeight="1" hidden="1">
      <c r="A97" s="61"/>
      <c r="B97" s="63"/>
      <c r="C97" s="61"/>
      <c r="D97" s="61"/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/>
      <c r="Q97" s="16"/>
      <c r="R97" s="16"/>
      <c r="S97" s="16"/>
      <c r="T97" s="16"/>
      <c r="U97" s="16">
        <f>SUM(E97:O97)</f>
        <v>0</v>
      </c>
      <c r="V97" s="17" t="s">
        <v>16</v>
      </c>
    </row>
    <row r="98" spans="1:22" ht="30.75" customHeight="1" hidden="1">
      <c r="A98" s="61"/>
      <c r="B98" s="63"/>
      <c r="C98" s="61"/>
      <c r="D98" s="61"/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/>
      <c r="Q98" s="16"/>
      <c r="R98" s="16"/>
      <c r="S98" s="16"/>
      <c r="T98" s="16"/>
      <c r="U98" s="16">
        <f>SUM(E98:O98)</f>
        <v>0</v>
      </c>
      <c r="V98" s="17" t="s">
        <v>18</v>
      </c>
    </row>
    <row r="99" spans="1:22" ht="19.5" customHeight="1">
      <c r="A99" s="64" t="s">
        <v>110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</row>
    <row r="100" spans="1:22" ht="30" customHeight="1">
      <c r="A100" s="61" t="s">
        <v>27</v>
      </c>
      <c r="B100" s="62" t="s">
        <v>88</v>
      </c>
      <c r="C100" s="61" t="s">
        <v>105</v>
      </c>
      <c r="D100" s="61" t="s">
        <v>13</v>
      </c>
      <c r="E100" s="16">
        <f>E101+E102+E103+E104</f>
        <v>8922.7</v>
      </c>
      <c r="F100" s="16">
        <f aca="true" t="shared" si="45" ref="F100:O100">F101+F102+F103+F104</f>
        <v>1434.1</v>
      </c>
      <c r="G100" s="16">
        <f t="shared" si="45"/>
        <v>4836.3</v>
      </c>
      <c r="H100" s="16">
        <f t="shared" si="45"/>
        <v>7676.6</v>
      </c>
      <c r="I100" s="16">
        <f t="shared" si="45"/>
        <v>8213.2</v>
      </c>
      <c r="J100" s="16">
        <f t="shared" si="45"/>
        <v>29953.2</v>
      </c>
      <c r="K100" s="16">
        <f t="shared" si="45"/>
        <v>29953.2</v>
      </c>
      <c r="L100" s="16">
        <f t="shared" si="45"/>
        <v>29953.2</v>
      </c>
      <c r="M100" s="16">
        <f t="shared" si="45"/>
        <v>29863.2</v>
      </c>
      <c r="N100" s="16">
        <f t="shared" si="45"/>
        <v>29863.2</v>
      </c>
      <c r="O100" s="16">
        <f t="shared" si="45"/>
        <v>29863.2</v>
      </c>
      <c r="P100" s="16">
        <f>P101+P102+P103+P104</f>
        <v>29863.2</v>
      </c>
      <c r="Q100" s="16">
        <f>Q101+Q102+Q103+Q104</f>
        <v>29863.2</v>
      </c>
      <c r="R100" s="16">
        <f>R101+R102+R103+R104</f>
        <v>29863.2</v>
      </c>
      <c r="S100" s="16">
        <f>S101+S102+S103+S104</f>
        <v>29863.2</v>
      </c>
      <c r="T100" s="16">
        <f>T101+T102+T103+T104</f>
        <v>29863.2</v>
      </c>
      <c r="U100" s="16">
        <f>SUM(E100:T100)</f>
        <v>359848.1</v>
      </c>
      <c r="V100" s="17" t="s">
        <v>14</v>
      </c>
    </row>
    <row r="101" spans="1:22" ht="30" customHeight="1">
      <c r="A101" s="61"/>
      <c r="B101" s="62"/>
      <c r="C101" s="61"/>
      <c r="D101" s="61"/>
      <c r="E101" s="16">
        <f aca="true" t="shared" si="46" ref="E101:T102">E106+E116+E131</f>
        <v>0</v>
      </c>
      <c r="F101" s="16">
        <f t="shared" si="46"/>
        <v>0</v>
      </c>
      <c r="G101" s="16">
        <f t="shared" si="46"/>
        <v>0</v>
      </c>
      <c r="H101" s="16">
        <f t="shared" si="46"/>
        <v>0</v>
      </c>
      <c r="I101" s="16">
        <f t="shared" si="46"/>
        <v>0</v>
      </c>
      <c r="J101" s="16">
        <f t="shared" si="46"/>
        <v>0</v>
      </c>
      <c r="K101" s="16">
        <f t="shared" si="46"/>
        <v>0</v>
      </c>
      <c r="L101" s="16">
        <f t="shared" si="46"/>
        <v>0</v>
      </c>
      <c r="M101" s="16">
        <f t="shared" si="46"/>
        <v>0</v>
      </c>
      <c r="N101" s="16">
        <f t="shared" si="46"/>
        <v>0</v>
      </c>
      <c r="O101" s="16">
        <f t="shared" si="46"/>
        <v>0</v>
      </c>
      <c r="P101" s="16">
        <f t="shared" si="46"/>
        <v>0</v>
      </c>
      <c r="Q101" s="16">
        <f t="shared" si="46"/>
        <v>0</v>
      </c>
      <c r="R101" s="16">
        <f t="shared" si="46"/>
        <v>0</v>
      </c>
      <c r="S101" s="16">
        <f t="shared" si="46"/>
        <v>0</v>
      </c>
      <c r="T101" s="16">
        <f t="shared" si="46"/>
        <v>0</v>
      </c>
      <c r="U101" s="16">
        <f aca="true" t="shared" si="47" ref="U101:U160">SUM(E101:T101)</f>
        <v>0</v>
      </c>
      <c r="V101" s="17" t="s">
        <v>19</v>
      </c>
    </row>
    <row r="102" spans="1:22" ht="30" customHeight="1">
      <c r="A102" s="61"/>
      <c r="B102" s="62"/>
      <c r="C102" s="61"/>
      <c r="D102" s="61"/>
      <c r="E102" s="16">
        <f t="shared" si="46"/>
        <v>0</v>
      </c>
      <c r="F102" s="16">
        <f t="shared" si="46"/>
        <v>0</v>
      </c>
      <c r="G102" s="16">
        <f t="shared" si="46"/>
        <v>0</v>
      </c>
      <c r="H102" s="16">
        <f t="shared" si="46"/>
        <v>0</v>
      </c>
      <c r="I102" s="16">
        <f t="shared" si="46"/>
        <v>0</v>
      </c>
      <c r="J102" s="16">
        <f t="shared" si="46"/>
        <v>0</v>
      </c>
      <c r="K102" s="16">
        <f t="shared" si="46"/>
        <v>0</v>
      </c>
      <c r="L102" s="16">
        <f t="shared" si="46"/>
        <v>0</v>
      </c>
      <c r="M102" s="16">
        <f t="shared" si="46"/>
        <v>0</v>
      </c>
      <c r="N102" s="16">
        <f t="shared" si="46"/>
        <v>0</v>
      </c>
      <c r="O102" s="16">
        <f t="shared" si="46"/>
        <v>0</v>
      </c>
      <c r="P102" s="16">
        <f t="shared" si="46"/>
        <v>0</v>
      </c>
      <c r="Q102" s="16">
        <f t="shared" si="46"/>
        <v>0</v>
      </c>
      <c r="R102" s="16">
        <f t="shared" si="46"/>
        <v>0</v>
      </c>
      <c r="S102" s="16">
        <f t="shared" si="46"/>
        <v>0</v>
      </c>
      <c r="T102" s="16">
        <f t="shared" si="46"/>
        <v>0</v>
      </c>
      <c r="U102" s="16">
        <f t="shared" si="47"/>
        <v>0</v>
      </c>
      <c r="V102" s="17" t="s">
        <v>15</v>
      </c>
    </row>
    <row r="103" spans="1:22" ht="30" customHeight="1">
      <c r="A103" s="61"/>
      <c r="B103" s="62"/>
      <c r="C103" s="61"/>
      <c r="D103" s="61"/>
      <c r="E103" s="16">
        <f>E108+E118+E133</f>
        <v>7609</v>
      </c>
      <c r="F103" s="16">
        <f aca="true" t="shared" si="48" ref="F103:T103">F108+F118+F133</f>
        <v>1434.1</v>
      </c>
      <c r="G103" s="16">
        <f t="shared" si="48"/>
        <v>4836.3</v>
      </c>
      <c r="H103" s="16">
        <f t="shared" si="48"/>
        <v>7676.6</v>
      </c>
      <c r="I103" s="16">
        <f t="shared" si="48"/>
        <v>8213.2</v>
      </c>
      <c r="J103" s="16">
        <f t="shared" si="48"/>
        <v>29953.2</v>
      </c>
      <c r="K103" s="16">
        <f t="shared" si="48"/>
        <v>29953.2</v>
      </c>
      <c r="L103" s="16">
        <f t="shared" si="48"/>
        <v>29953.2</v>
      </c>
      <c r="M103" s="16">
        <f t="shared" si="48"/>
        <v>29863.2</v>
      </c>
      <c r="N103" s="16">
        <f t="shared" si="48"/>
        <v>29863.2</v>
      </c>
      <c r="O103" s="16">
        <f t="shared" si="48"/>
        <v>29863.2</v>
      </c>
      <c r="P103" s="16">
        <f t="shared" si="48"/>
        <v>29863.2</v>
      </c>
      <c r="Q103" s="16">
        <f t="shared" si="48"/>
        <v>29863.2</v>
      </c>
      <c r="R103" s="16">
        <f t="shared" si="48"/>
        <v>29863.2</v>
      </c>
      <c r="S103" s="16">
        <f t="shared" si="48"/>
        <v>29863.2</v>
      </c>
      <c r="T103" s="16">
        <f t="shared" si="48"/>
        <v>29863.2</v>
      </c>
      <c r="U103" s="16">
        <f t="shared" si="47"/>
        <v>358534.4</v>
      </c>
      <c r="V103" s="17" t="s">
        <v>16</v>
      </c>
    </row>
    <row r="104" spans="1:22" ht="30" customHeight="1">
      <c r="A104" s="61"/>
      <c r="B104" s="62"/>
      <c r="C104" s="61"/>
      <c r="D104" s="61"/>
      <c r="E104" s="16">
        <f>E109+E119+E134</f>
        <v>1313.7</v>
      </c>
      <c r="F104" s="16">
        <f aca="true" t="shared" si="49" ref="F104:T104">F109+F119+F134</f>
        <v>0</v>
      </c>
      <c r="G104" s="16">
        <f t="shared" si="49"/>
        <v>0</v>
      </c>
      <c r="H104" s="16">
        <f t="shared" si="49"/>
        <v>0</v>
      </c>
      <c r="I104" s="16">
        <f t="shared" si="49"/>
        <v>0</v>
      </c>
      <c r="J104" s="16">
        <f t="shared" si="49"/>
        <v>0</v>
      </c>
      <c r="K104" s="16">
        <f t="shared" si="49"/>
        <v>0</v>
      </c>
      <c r="L104" s="16">
        <f t="shared" si="49"/>
        <v>0</v>
      </c>
      <c r="M104" s="16">
        <f t="shared" si="49"/>
        <v>0</v>
      </c>
      <c r="N104" s="16">
        <f t="shared" si="49"/>
        <v>0</v>
      </c>
      <c r="O104" s="16">
        <f t="shared" si="49"/>
        <v>0</v>
      </c>
      <c r="P104" s="16">
        <f t="shared" si="49"/>
        <v>0</v>
      </c>
      <c r="Q104" s="16">
        <f t="shared" si="49"/>
        <v>0</v>
      </c>
      <c r="R104" s="16">
        <f t="shared" si="49"/>
        <v>0</v>
      </c>
      <c r="S104" s="16">
        <f t="shared" si="49"/>
        <v>0</v>
      </c>
      <c r="T104" s="16">
        <f t="shared" si="49"/>
        <v>0</v>
      </c>
      <c r="U104" s="16">
        <f t="shared" si="47"/>
        <v>1313.7</v>
      </c>
      <c r="V104" s="17" t="s">
        <v>18</v>
      </c>
    </row>
    <row r="105" spans="1:22" ht="30" customHeight="1">
      <c r="A105" s="61" t="s">
        <v>28</v>
      </c>
      <c r="B105" s="63" t="s">
        <v>89</v>
      </c>
      <c r="C105" s="61" t="s">
        <v>105</v>
      </c>
      <c r="D105" s="61" t="s">
        <v>13</v>
      </c>
      <c r="E105" s="16">
        <f aca="true" t="shared" si="50" ref="E105:O105">E106+E107+E108+E109</f>
        <v>3514.7</v>
      </c>
      <c r="F105" s="16">
        <f t="shared" si="50"/>
        <v>1434.1</v>
      </c>
      <c r="G105" s="16">
        <f t="shared" si="50"/>
        <v>336.3</v>
      </c>
      <c r="H105" s="16">
        <f t="shared" si="50"/>
        <v>7676.6</v>
      </c>
      <c r="I105" s="16">
        <f t="shared" si="50"/>
        <v>7753.2</v>
      </c>
      <c r="J105" s="16">
        <f t="shared" si="50"/>
        <v>29863.2</v>
      </c>
      <c r="K105" s="16">
        <f t="shared" si="50"/>
        <v>29863.2</v>
      </c>
      <c r="L105" s="16">
        <f t="shared" si="50"/>
        <v>29863.2</v>
      </c>
      <c r="M105" s="16">
        <f t="shared" si="50"/>
        <v>29863.2</v>
      </c>
      <c r="N105" s="16">
        <f t="shared" si="50"/>
        <v>29863.2</v>
      </c>
      <c r="O105" s="16">
        <f t="shared" si="50"/>
        <v>29863.2</v>
      </c>
      <c r="P105" s="16">
        <f>P106+P107+P108+P109</f>
        <v>29863.2</v>
      </c>
      <c r="Q105" s="16">
        <f>Q106+Q107+Q108+Q109</f>
        <v>29863.2</v>
      </c>
      <c r="R105" s="16">
        <f>R106+R107+R108+R109</f>
        <v>29863.2</v>
      </c>
      <c r="S105" s="16">
        <f>S106+S107+S108+S109</f>
        <v>29863.2</v>
      </c>
      <c r="T105" s="16">
        <f>T106+T107+T108+T109</f>
        <v>29863.2</v>
      </c>
      <c r="U105" s="16">
        <f t="shared" si="47"/>
        <v>349210.1</v>
      </c>
      <c r="V105" s="17" t="s">
        <v>14</v>
      </c>
    </row>
    <row r="106" spans="1:22" ht="30" customHeight="1">
      <c r="A106" s="61"/>
      <c r="B106" s="63"/>
      <c r="C106" s="61"/>
      <c r="D106" s="61"/>
      <c r="E106" s="16">
        <f>E111</f>
        <v>0</v>
      </c>
      <c r="F106" s="16">
        <f aca="true" t="shared" si="51" ref="F106:O106">F111</f>
        <v>0</v>
      </c>
      <c r="G106" s="16">
        <f t="shared" si="51"/>
        <v>0</v>
      </c>
      <c r="H106" s="16">
        <f t="shared" si="51"/>
        <v>0</v>
      </c>
      <c r="I106" s="16">
        <f t="shared" si="51"/>
        <v>0</v>
      </c>
      <c r="J106" s="16">
        <f t="shared" si="51"/>
        <v>0</v>
      </c>
      <c r="K106" s="16">
        <f t="shared" si="51"/>
        <v>0</v>
      </c>
      <c r="L106" s="16">
        <f t="shared" si="51"/>
        <v>0</v>
      </c>
      <c r="M106" s="16">
        <f t="shared" si="51"/>
        <v>0</v>
      </c>
      <c r="N106" s="16">
        <f t="shared" si="51"/>
        <v>0</v>
      </c>
      <c r="O106" s="16">
        <f t="shared" si="51"/>
        <v>0</v>
      </c>
      <c r="P106" s="16">
        <f aca="true" t="shared" si="52" ref="P106:T109">P111</f>
        <v>0</v>
      </c>
      <c r="Q106" s="16">
        <f t="shared" si="52"/>
        <v>0</v>
      </c>
      <c r="R106" s="16">
        <f t="shared" si="52"/>
        <v>0</v>
      </c>
      <c r="S106" s="16">
        <f t="shared" si="52"/>
        <v>0</v>
      </c>
      <c r="T106" s="16">
        <f t="shared" si="52"/>
        <v>0</v>
      </c>
      <c r="U106" s="16">
        <f t="shared" si="47"/>
        <v>0</v>
      </c>
      <c r="V106" s="17" t="s">
        <v>19</v>
      </c>
    </row>
    <row r="107" spans="1:22" ht="30" customHeight="1">
      <c r="A107" s="61"/>
      <c r="B107" s="63"/>
      <c r="C107" s="61"/>
      <c r="D107" s="61"/>
      <c r="E107" s="16">
        <f>E112</f>
        <v>0</v>
      </c>
      <c r="F107" s="16">
        <f aca="true" t="shared" si="53" ref="F107:O107">F112</f>
        <v>0</v>
      </c>
      <c r="G107" s="16">
        <f t="shared" si="53"/>
        <v>0</v>
      </c>
      <c r="H107" s="16">
        <f t="shared" si="53"/>
        <v>0</v>
      </c>
      <c r="I107" s="16">
        <f t="shared" si="53"/>
        <v>0</v>
      </c>
      <c r="J107" s="16">
        <f t="shared" si="53"/>
        <v>0</v>
      </c>
      <c r="K107" s="16">
        <f t="shared" si="53"/>
        <v>0</v>
      </c>
      <c r="L107" s="16">
        <f t="shared" si="53"/>
        <v>0</v>
      </c>
      <c r="M107" s="16">
        <f t="shared" si="53"/>
        <v>0</v>
      </c>
      <c r="N107" s="16">
        <f t="shared" si="53"/>
        <v>0</v>
      </c>
      <c r="O107" s="16">
        <f t="shared" si="53"/>
        <v>0</v>
      </c>
      <c r="P107" s="16">
        <f t="shared" si="52"/>
        <v>0</v>
      </c>
      <c r="Q107" s="16">
        <f t="shared" si="52"/>
        <v>0</v>
      </c>
      <c r="R107" s="16">
        <f t="shared" si="52"/>
        <v>0</v>
      </c>
      <c r="S107" s="16">
        <f t="shared" si="52"/>
        <v>0</v>
      </c>
      <c r="T107" s="16">
        <f t="shared" si="52"/>
        <v>0</v>
      </c>
      <c r="U107" s="16">
        <f t="shared" si="47"/>
        <v>0</v>
      </c>
      <c r="V107" s="17" t="s">
        <v>15</v>
      </c>
    </row>
    <row r="108" spans="1:22" ht="30" customHeight="1">
      <c r="A108" s="61"/>
      <c r="B108" s="63"/>
      <c r="C108" s="61"/>
      <c r="D108" s="61"/>
      <c r="E108" s="16">
        <f>E113</f>
        <v>3514.7</v>
      </c>
      <c r="F108" s="16">
        <f aca="true" t="shared" si="54" ref="F108:O108">F113</f>
        <v>1434.1</v>
      </c>
      <c r="G108" s="16">
        <f t="shared" si="54"/>
        <v>336.3</v>
      </c>
      <c r="H108" s="16">
        <f t="shared" si="54"/>
        <v>7676.6</v>
      </c>
      <c r="I108" s="16">
        <f t="shared" si="54"/>
        <v>7753.2</v>
      </c>
      <c r="J108" s="16">
        <f t="shared" si="54"/>
        <v>29863.2</v>
      </c>
      <c r="K108" s="16">
        <f t="shared" si="54"/>
        <v>29863.2</v>
      </c>
      <c r="L108" s="16">
        <f t="shared" si="54"/>
        <v>29863.2</v>
      </c>
      <c r="M108" s="16">
        <f t="shared" si="54"/>
        <v>29863.2</v>
      </c>
      <c r="N108" s="16">
        <f t="shared" si="54"/>
        <v>29863.2</v>
      </c>
      <c r="O108" s="16">
        <f t="shared" si="54"/>
        <v>29863.2</v>
      </c>
      <c r="P108" s="16">
        <f t="shared" si="52"/>
        <v>29863.2</v>
      </c>
      <c r="Q108" s="16">
        <f t="shared" si="52"/>
        <v>29863.2</v>
      </c>
      <c r="R108" s="16">
        <f t="shared" si="52"/>
        <v>29863.2</v>
      </c>
      <c r="S108" s="16">
        <f t="shared" si="52"/>
        <v>29863.2</v>
      </c>
      <c r="T108" s="16">
        <f t="shared" si="52"/>
        <v>29863.2</v>
      </c>
      <c r="U108" s="16">
        <f t="shared" si="47"/>
        <v>349210.1</v>
      </c>
      <c r="V108" s="17" t="s">
        <v>16</v>
      </c>
    </row>
    <row r="109" spans="1:22" ht="30" customHeight="1">
      <c r="A109" s="61"/>
      <c r="B109" s="63"/>
      <c r="C109" s="61"/>
      <c r="D109" s="61"/>
      <c r="E109" s="16">
        <f>E114</f>
        <v>0</v>
      </c>
      <c r="F109" s="16">
        <f aca="true" t="shared" si="55" ref="F109:O109">F114</f>
        <v>0</v>
      </c>
      <c r="G109" s="16">
        <f t="shared" si="55"/>
        <v>0</v>
      </c>
      <c r="H109" s="16">
        <f t="shared" si="55"/>
        <v>0</v>
      </c>
      <c r="I109" s="16">
        <f t="shared" si="55"/>
        <v>0</v>
      </c>
      <c r="J109" s="16">
        <f t="shared" si="55"/>
        <v>0</v>
      </c>
      <c r="K109" s="16">
        <f t="shared" si="55"/>
        <v>0</v>
      </c>
      <c r="L109" s="16">
        <f t="shared" si="55"/>
        <v>0</v>
      </c>
      <c r="M109" s="16">
        <f t="shared" si="55"/>
        <v>0</v>
      </c>
      <c r="N109" s="16">
        <f t="shared" si="55"/>
        <v>0</v>
      </c>
      <c r="O109" s="16">
        <f t="shared" si="55"/>
        <v>0</v>
      </c>
      <c r="P109" s="16">
        <f t="shared" si="52"/>
        <v>0</v>
      </c>
      <c r="Q109" s="16">
        <f t="shared" si="52"/>
        <v>0</v>
      </c>
      <c r="R109" s="16">
        <f t="shared" si="52"/>
        <v>0</v>
      </c>
      <c r="S109" s="16">
        <f t="shared" si="52"/>
        <v>0</v>
      </c>
      <c r="T109" s="16">
        <f t="shared" si="52"/>
        <v>0</v>
      </c>
      <c r="U109" s="16">
        <f t="shared" si="47"/>
        <v>0</v>
      </c>
      <c r="V109" s="17" t="s">
        <v>18</v>
      </c>
    </row>
    <row r="110" spans="1:22" ht="30" customHeight="1">
      <c r="A110" s="61" t="s">
        <v>50</v>
      </c>
      <c r="B110" s="62" t="s">
        <v>90</v>
      </c>
      <c r="C110" s="61" t="s">
        <v>105</v>
      </c>
      <c r="D110" s="61" t="s">
        <v>13</v>
      </c>
      <c r="E110" s="16">
        <f aca="true" t="shared" si="56" ref="E110:O110">E111+E112+E113+E114</f>
        <v>3514.7</v>
      </c>
      <c r="F110" s="16">
        <f t="shared" si="56"/>
        <v>1434.1</v>
      </c>
      <c r="G110" s="16">
        <f t="shared" si="56"/>
        <v>336.3</v>
      </c>
      <c r="H110" s="16">
        <f t="shared" si="56"/>
        <v>7676.6</v>
      </c>
      <c r="I110" s="16">
        <f t="shared" si="56"/>
        <v>7753.2</v>
      </c>
      <c r="J110" s="16">
        <f t="shared" si="56"/>
        <v>29863.2</v>
      </c>
      <c r="K110" s="16">
        <f t="shared" si="56"/>
        <v>29863.2</v>
      </c>
      <c r="L110" s="16">
        <f t="shared" si="56"/>
        <v>29863.2</v>
      </c>
      <c r="M110" s="16">
        <f t="shared" si="56"/>
        <v>29863.2</v>
      </c>
      <c r="N110" s="16">
        <f t="shared" si="56"/>
        <v>29863.2</v>
      </c>
      <c r="O110" s="16">
        <f t="shared" si="56"/>
        <v>29863.2</v>
      </c>
      <c r="P110" s="16">
        <f>P111+P112+P113+P114</f>
        <v>29863.2</v>
      </c>
      <c r="Q110" s="16">
        <f>Q111+Q112+Q113+Q114</f>
        <v>29863.2</v>
      </c>
      <c r="R110" s="16">
        <f>R111+R112+R113+R114</f>
        <v>29863.2</v>
      </c>
      <c r="S110" s="16">
        <f>S111+S112+S113+S114</f>
        <v>29863.2</v>
      </c>
      <c r="T110" s="16">
        <f>T111+T112+T113+T114</f>
        <v>29863.2</v>
      </c>
      <c r="U110" s="16">
        <f t="shared" si="47"/>
        <v>349210.1</v>
      </c>
      <c r="V110" s="17" t="s">
        <v>14</v>
      </c>
    </row>
    <row r="111" spans="1:22" ht="30" customHeight="1">
      <c r="A111" s="61"/>
      <c r="B111" s="62"/>
      <c r="C111" s="61"/>
      <c r="D111" s="61"/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f t="shared" si="47"/>
        <v>0</v>
      </c>
      <c r="V111" s="17" t="s">
        <v>19</v>
      </c>
    </row>
    <row r="112" spans="1:22" ht="30" customHeight="1">
      <c r="A112" s="61"/>
      <c r="B112" s="62"/>
      <c r="C112" s="61"/>
      <c r="D112" s="61"/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f t="shared" si="47"/>
        <v>0</v>
      </c>
      <c r="V112" s="17" t="s">
        <v>15</v>
      </c>
    </row>
    <row r="113" spans="1:22" ht="30" customHeight="1">
      <c r="A113" s="61"/>
      <c r="B113" s="62"/>
      <c r="C113" s="61"/>
      <c r="D113" s="61"/>
      <c r="E113" s="16">
        <v>3514.7</v>
      </c>
      <c r="F113" s="16">
        <v>1434.1</v>
      </c>
      <c r="G113" s="16">
        <v>336.3</v>
      </c>
      <c r="H113" s="16">
        <v>7676.6</v>
      </c>
      <c r="I113" s="16">
        <v>7753.2</v>
      </c>
      <c r="J113" s="16">
        <v>29863.2</v>
      </c>
      <c r="K113" s="16">
        <v>29863.2</v>
      </c>
      <c r="L113" s="16">
        <v>29863.2</v>
      </c>
      <c r="M113" s="16">
        <v>29863.2</v>
      </c>
      <c r="N113" s="16">
        <v>29863.2</v>
      </c>
      <c r="O113" s="16">
        <v>29863.2</v>
      </c>
      <c r="P113" s="16">
        <v>29863.2</v>
      </c>
      <c r="Q113" s="16">
        <v>29863.2</v>
      </c>
      <c r="R113" s="16">
        <v>29863.2</v>
      </c>
      <c r="S113" s="16">
        <v>29863.2</v>
      </c>
      <c r="T113" s="16">
        <v>29863.2</v>
      </c>
      <c r="U113" s="16">
        <f t="shared" si="47"/>
        <v>349210.1</v>
      </c>
      <c r="V113" s="17" t="s">
        <v>16</v>
      </c>
    </row>
    <row r="114" spans="1:22" ht="30" customHeight="1">
      <c r="A114" s="61"/>
      <c r="B114" s="62"/>
      <c r="C114" s="61"/>
      <c r="D114" s="61"/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f t="shared" si="47"/>
        <v>0</v>
      </c>
      <c r="V114" s="17" t="s">
        <v>18</v>
      </c>
    </row>
    <row r="115" spans="1:22" ht="30" customHeight="1">
      <c r="A115" s="61" t="s">
        <v>29</v>
      </c>
      <c r="B115" s="63" t="s">
        <v>91</v>
      </c>
      <c r="C115" s="61" t="s">
        <v>107</v>
      </c>
      <c r="D115" s="61" t="s">
        <v>13</v>
      </c>
      <c r="E115" s="16">
        <f>E116+E117+E118+E119</f>
        <v>5408</v>
      </c>
      <c r="F115" s="16">
        <f aca="true" t="shared" si="57" ref="F115:T115">F116+F117+F118+F119</f>
        <v>0</v>
      </c>
      <c r="G115" s="16">
        <f t="shared" si="57"/>
        <v>0</v>
      </c>
      <c r="H115" s="16">
        <f t="shared" si="57"/>
        <v>0</v>
      </c>
      <c r="I115" s="16">
        <f t="shared" si="57"/>
        <v>0</v>
      </c>
      <c r="J115" s="16">
        <f t="shared" si="57"/>
        <v>90</v>
      </c>
      <c r="K115" s="16">
        <f t="shared" si="57"/>
        <v>90</v>
      </c>
      <c r="L115" s="16">
        <f t="shared" si="57"/>
        <v>90</v>
      </c>
      <c r="M115" s="16">
        <f t="shared" si="57"/>
        <v>0</v>
      </c>
      <c r="N115" s="16">
        <f t="shared" si="57"/>
        <v>0</v>
      </c>
      <c r="O115" s="16">
        <f t="shared" si="57"/>
        <v>0</v>
      </c>
      <c r="P115" s="16">
        <f t="shared" si="57"/>
        <v>0</v>
      </c>
      <c r="Q115" s="16">
        <f t="shared" si="57"/>
        <v>0</v>
      </c>
      <c r="R115" s="16">
        <f t="shared" si="57"/>
        <v>0</v>
      </c>
      <c r="S115" s="16">
        <f t="shared" si="57"/>
        <v>0</v>
      </c>
      <c r="T115" s="16">
        <f t="shared" si="57"/>
        <v>0</v>
      </c>
      <c r="U115" s="16">
        <f t="shared" si="47"/>
        <v>5678</v>
      </c>
      <c r="V115" s="17" t="s">
        <v>14</v>
      </c>
    </row>
    <row r="116" spans="1:22" ht="30" customHeight="1">
      <c r="A116" s="61"/>
      <c r="B116" s="63"/>
      <c r="C116" s="61"/>
      <c r="D116" s="61"/>
      <c r="E116" s="16">
        <f>E121+E126</f>
        <v>0</v>
      </c>
      <c r="F116" s="16">
        <f aca="true" t="shared" si="58" ref="F116:T116">F121+F126</f>
        <v>0</v>
      </c>
      <c r="G116" s="16">
        <f t="shared" si="58"/>
        <v>0</v>
      </c>
      <c r="H116" s="16">
        <f t="shared" si="58"/>
        <v>0</v>
      </c>
      <c r="I116" s="16">
        <f t="shared" si="58"/>
        <v>0</v>
      </c>
      <c r="J116" s="16">
        <f t="shared" si="58"/>
        <v>0</v>
      </c>
      <c r="K116" s="16">
        <f t="shared" si="58"/>
        <v>0</v>
      </c>
      <c r="L116" s="16">
        <f t="shared" si="58"/>
        <v>0</v>
      </c>
      <c r="M116" s="16">
        <f t="shared" si="58"/>
        <v>0</v>
      </c>
      <c r="N116" s="16">
        <f t="shared" si="58"/>
        <v>0</v>
      </c>
      <c r="O116" s="16">
        <f t="shared" si="58"/>
        <v>0</v>
      </c>
      <c r="P116" s="16">
        <f t="shared" si="58"/>
        <v>0</v>
      </c>
      <c r="Q116" s="16">
        <f t="shared" si="58"/>
        <v>0</v>
      </c>
      <c r="R116" s="16">
        <f t="shared" si="58"/>
        <v>0</v>
      </c>
      <c r="S116" s="16">
        <f t="shared" si="58"/>
        <v>0</v>
      </c>
      <c r="T116" s="16">
        <f t="shared" si="58"/>
        <v>0</v>
      </c>
      <c r="U116" s="16">
        <f t="shared" si="47"/>
        <v>0</v>
      </c>
      <c r="V116" s="17" t="s">
        <v>19</v>
      </c>
    </row>
    <row r="117" spans="1:22" ht="30" customHeight="1">
      <c r="A117" s="61"/>
      <c r="B117" s="63"/>
      <c r="C117" s="61"/>
      <c r="D117" s="61"/>
      <c r="E117" s="16">
        <f>E122+E127</f>
        <v>0</v>
      </c>
      <c r="F117" s="16">
        <f aca="true" t="shared" si="59" ref="F117:T117">F122+F127</f>
        <v>0</v>
      </c>
      <c r="G117" s="16">
        <f t="shared" si="59"/>
        <v>0</v>
      </c>
      <c r="H117" s="16">
        <f t="shared" si="59"/>
        <v>0</v>
      </c>
      <c r="I117" s="16">
        <f t="shared" si="59"/>
        <v>0</v>
      </c>
      <c r="J117" s="16">
        <f t="shared" si="59"/>
        <v>0</v>
      </c>
      <c r="K117" s="16">
        <f t="shared" si="59"/>
        <v>0</v>
      </c>
      <c r="L117" s="16">
        <f t="shared" si="59"/>
        <v>0</v>
      </c>
      <c r="M117" s="16">
        <f t="shared" si="59"/>
        <v>0</v>
      </c>
      <c r="N117" s="16">
        <f t="shared" si="59"/>
        <v>0</v>
      </c>
      <c r="O117" s="16">
        <f t="shared" si="59"/>
        <v>0</v>
      </c>
      <c r="P117" s="16">
        <f t="shared" si="59"/>
        <v>0</v>
      </c>
      <c r="Q117" s="16">
        <f t="shared" si="59"/>
        <v>0</v>
      </c>
      <c r="R117" s="16">
        <f t="shared" si="59"/>
        <v>0</v>
      </c>
      <c r="S117" s="16">
        <f t="shared" si="59"/>
        <v>0</v>
      </c>
      <c r="T117" s="16">
        <f t="shared" si="59"/>
        <v>0</v>
      </c>
      <c r="U117" s="16">
        <f t="shared" si="47"/>
        <v>0</v>
      </c>
      <c r="V117" s="17" t="s">
        <v>15</v>
      </c>
    </row>
    <row r="118" spans="1:22" ht="30" customHeight="1">
      <c r="A118" s="61"/>
      <c r="B118" s="63"/>
      <c r="C118" s="61"/>
      <c r="D118" s="61"/>
      <c r="E118" s="16">
        <f>E123+E128</f>
        <v>4094.3</v>
      </c>
      <c r="F118" s="16">
        <f aca="true" t="shared" si="60" ref="F118:T118">F123+F128</f>
        <v>0</v>
      </c>
      <c r="G118" s="16">
        <f t="shared" si="60"/>
        <v>0</v>
      </c>
      <c r="H118" s="16">
        <f t="shared" si="60"/>
        <v>0</v>
      </c>
      <c r="I118" s="16">
        <f t="shared" si="60"/>
        <v>0</v>
      </c>
      <c r="J118" s="16">
        <f t="shared" si="60"/>
        <v>90</v>
      </c>
      <c r="K118" s="16">
        <f t="shared" si="60"/>
        <v>90</v>
      </c>
      <c r="L118" s="16">
        <f t="shared" si="60"/>
        <v>90</v>
      </c>
      <c r="M118" s="16">
        <f t="shared" si="60"/>
        <v>0</v>
      </c>
      <c r="N118" s="16">
        <f t="shared" si="60"/>
        <v>0</v>
      </c>
      <c r="O118" s="16">
        <f t="shared" si="60"/>
        <v>0</v>
      </c>
      <c r="P118" s="16">
        <f t="shared" si="60"/>
        <v>0</v>
      </c>
      <c r="Q118" s="16">
        <f t="shared" si="60"/>
        <v>0</v>
      </c>
      <c r="R118" s="16">
        <f t="shared" si="60"/>
        <v>0</v>
      </c>
      <c r="S118" s="16">
        <f t="shared" si="60"/>
        <v>0</v>
      </c>
      <c r="T118" s="16">
        <f t="shared" si="60"/>
        <v>0</v>
      </c>
      <c r="U118" s="16">
        <f t="shared" si="47"/>
        <v>4364.3</v>
      </c>
      <c r="V118" s="17" t="s">
        <v>16</v>
      </c>
    </row>
    <row r="119" spans="1:22" ht="30" customHeight="1">
      <c r="A119" s="61"/>
      <c r="B119" s="63"/>
      <c r="C119" s="61"/>
      <c r="D119" s="61"/>
      <c r="E119" s="16">
        <f>E124+E129</f>
        <v>1313.7</v>
      </c>
      <c r="F119" s="16">
        <f aca="true" t="shared" si="61" ref="F119:T119">F124+F129</f>
        <v>0</v>
      </c>
      <c r="G119" s="16">
        <f t="shared" si="61"/>
        <v>0</v>
      </c>
      <c r="H119" s="16">
        <f t="shared" si="61"/>
        <v>0</v>
      </c>
      <c r="I119" s="16">
        <f t="shared" si="61"/>
        <v>0</v>
      </c>
      <c r="J119" s="16">
        <f t="shared" si="61"/>
        <v>0</v>
      </c>
      <c r="K119" s="16">
        <f t="shared" si="61"/>
        <v>0</v>
      </c>
      <c r="L119" s="16">
        <f t="shared" si="61"/>
        <v>0</v>
      </c>
      <c r="M119" s="16">
        <f t="shared" si="61"/>
        <v>0</v>
      </c>
      <c r="N119" s="16">
        <f t="shared" si="61"/>
        <v>0</v>
      </c>
      <c r="O119" s="16">
        <f t="shared" si="61"/>
        <v>0</v>
      </c>
      <c r="P119" s="16">
        <f t="shared" si="61"/>
        <v>0</v>
      </c>
      <c r="Q119" s="16">
        <f t="shared" si="61"/>
        <v>0</v>
      </c>
      <c r="R119" s="16">
        <f t="shared" si="61"/>
        <v>0</v>
      </c>
      <c r="S119" s="16">
        <f t="shared" si="61"/>
        <v>0</v>
      </c>
      <c r="T119" s="16">
        <f t="shared" si="61"/>
        <v>0</v>
      </c>
      <c r="U119" s="16">
        <f t="shared" si="47"/>
        <v>1313.7</v>
      </c>
      <c r="V119" s="17" t="s">
        <v>18</v>
      </c>
    </row>
    <row r="120" spans="1:22" ht="30" customHeight="1">
      <c r="A120" s="61" t="s">
        <v>51</v>
      </c>
      <c r="B120" s="62" t="s">
        <v>92</v>
      </c>
      <c r="C120" s="61" t="s">
        <v>1</v>
      </c>
      <c r="D120" s="61" t="s">
        <v>13</v>
      </c>
      <c r="E120" s="16">
        <f>E121+E122+E123+E124</f>
        <v>5408</v>
      </c>
      <c r="F120" s="16">
        <f aca="true" t="shared" si="62" ref="F120:O120">F121+F122+F123+F124</f>
        <v>0</v>
      </c>
      <c r="G120" s="16">
        <f t="shared" si="62"/>
        <v>0</v>
      </c>
      <c r="H120" s="16">
        <f t="shared" si="62"/>
        <v>0</v>
      </c>
      <c r="I120" s="16">
        <f t="shared" si="62"/>
        <v>0</v>
      </c>
      <c r="J120" s="16">
        <f t="shared" si="62"/>
        <v>0</v>
      </c>
      <c r="K120" s="16">
        <f t="shared" si="62"/>
        <v>0</v>
      </c>
      <c r="L120" s="16">
        <f t="shared" si="62"/>
        <v>0</v>
      </c>
      <c r="M120" s="16">
        <f t="shared" si="62"/>
        <v>0</v>
      </c>
      <c r="N120" s="16">
        <f t="shared" si="62"/>
        <v>0</v>
      </c>
      <c r="O120" s="16">
        <f t="shared" si="62"/>
        <v>0</v>
      </c>
      <c r="P120" s="16">
        <f>P121+P122+P123+P124</f>
        <v>0</v>
      </c>
      <c r="Q120" s="16">
        <f>Q121+Q122+Q123+Q124</f>
        <v>0</v>
      </c>
      <c r="R120" s="16">
        <f>R121+R122+R123+R124</f>
        <v>0</v>
      </c>
      <c r="S120" s="16">
        <f>S121+S122+S123+S124</f>
        <v>0</v>
      </c>
      <c r="T120" s="16">
        <f>T121+T122+T123+T124</f>
        <v>0</v>
      </c>
      <c r="U120" s="16">
        <f t="shared" si="47"/>
        <v>5408</v>
      </c>
      <c r="V120" s="17" t="s">
        <v>14</v>
      </c>
    </row>
    <row r="121" spans="1:22" ht="30" customHeight="1">
      <c r="A121" s="61"/>
      <c r="B121" s="62"/>
      <c r="C121" s="61"/>
      <c r="D121" s="61"/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f t="shared" si="47"/>
        <v>0</v>
      </c>
      <c r="V121" s="17" t="s">
        <v>19</v>
      </c>
    </row>
    <row r="122" spans="1:22" ht="30" customHeight="1">
      <c r="A122" s="61"/>
      <c r="B122" s="62"/>
      <c r="C122" s="61"/>
      <c r="D122" s="61"/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f t="shared" si="47"/>
        <v>0</v>
      </c>
      <c r="V122" s="17" t="s">
        <v>15</v>
      </c>
    </row>
    <row r="123" spans="1:22" ht="30" customHeight="1">
      <c r="A123" s="61"/>
      <c r="B123" s="62"/>
      <c r="C123" s="61"/>
      <c r="D123" s="61"/>
      <c r="E123" s="16">
        <v>4094.3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f t="shared" si="47"/>
        <v>4094.3</v>
      </c>
      <c r="V123" s="17" t="s">
        <v>16</v>
      </c>
    </row>
    <row r="124" spans="1:22" ht="30" customHeight="1">
      <c r="A124" s="61"/>
      <c r="B124" s="62"/>
      <c r="C124" s="61"/>
      <c r="D124" s="61"/>
      <c r="E124" s="16">
        <v>1313.7</v>
      </c>
      <c r="F124" s="16">
        <v>0</v>
      </c>
      <c r="G124" s="16">
        <f>G123*0.3</f>
        <v>0</v>
      </c>
      <c r="H124" s="16">
        <f>H123*0.3</f>
        <v>0</v>
      </c>
      <c r="I124" s="16">
        <f>I123*0.35</f>
        <v>0</v>
      </c>
      <c r="J124" s="16">
        <f aca="true" t="shared" si="63" ref="J124:O124">J123*0.35</f>
        <v>0</v>
      </c>
      <c r="K124" s="16">
        <f t="shared" si="63"/>
        <v>0</v>
      </c>
      <c r="L124" s="16">
        <f t="shared" si="63"/>
        <v>0</v>
      </c>
      <c r="M124" s="16">
        <f t="shared" si="63"/>
        <v>0</v>
      </c>
      <c r="N124" s="16">
        <f t="shared" si="63"/>
        <v>0</v>
      </c>
      <c r="O124" s="16">
        <f t="shared" si="63"/>
        <v>0</v>
      </c>
      <c r="P124" s="16">
        <f>P123*0.35</f>
        <v>0</v>
      </c>
      <c r="Q124" s="16">
        <f>Q123*0.35</f>
        <v>0</v>
      </c>
      <c r="R124" s="16">
        <f>R123*0.35</f>
        <v>0</v>
      </c>
      <c r="S124" s="16">
        <f>S123*0.35</f>
        <v>0</v>
      </c>
      <c r="T124" s="16">
        <f>T123*0.35</f>
        <v>0</v>
      </c>
      <c r="U124" s="16">
        <f t="shared" si="47"/>
        <v>1313.7</v>
      </c>
      <c r="V124" s="17" t="s">
        <v>18</v>
      </c>
    </row>
    <row r="125" spans="1:22" ht="30" customHeight="1">
      <c r="A125" s="55" t="s">
        <v>113</v>
      </c>
      <c r="B125" s="58" t="s">
        <v>123</v>
      </c>
      <c r="C125" s="55" t="s">
        <v>114</v>
      </c>
      <c r="D125" s="55" t="s">
        <v>13</v>
      </c>
      <c r="E125" s="16">
        <f>E126+E127+E128+E129</f>
        <v>0</v>
      </c>
      <c r="F125" s="16">
        <f>F126+F127+F128+F129</f>
        <v>0</v>
      </c>
      <c r="G125" s="16">
        <f aca="true" t="shared" si="64" ref="G125:T125">G126+G127+G128+G129</f>
        <v>0</v>
      </c>
      <c r="H125" s="16">
        <f t="shared" si="64"/>
        <v>0</v>
      </c>
      <c r="I125" s="16">
        <f t="shared" si="64"/>
        <v>0</v>
      </c>
      <c r="J125" s="16">
        <f t="shared" si="64"/>
        <v>90</v>
      </c>
      <c r="K125" s="16">
        <f t="shared" si="64"/>
        <v>90</v>
      </c>
      <c r="L125" s="16">
        <f t="shared" si="64"/>
        <v>90</v>
      </c>
      <c r="M125" s="16">
        <f t="shared" si="64"/>
        <v>0</v>
      </c>
      <c r="N125" s="16">
        <f t="shared" si="64"/>
        <v>0</v>
      </c>
      <c r="O125" s="16">
        <f t="shared" si="64"/>
        <v>0</v>
      </c>
      <c r="P125" s="16">
        <f t="shared" si="64"/>
        <v>0</v>
      </c>
      <c r="Q125" s="16">
        <f t="shared" si="64"/>
        <v>0</v>
      </c>
      <c r="R125" s="16">
        <f t="shared" si="64"/>
        <v>0</v>
      </c>
      <c r="S125" s="16">
        <f t="shared" si="64"/>
        <v>0</v>
      </c>
      <c r="T125" s="16">
        <f t="shared" si="64"/>
        <v>0</v>
      </c>
      <c r="U125" s="16">
        <f>SUM(F125:T125)</f>
        <v>270</v>
      </c>
      <c r="V125" s="19" t="s">
        <v>14</v>
      </c>
    </row>
    <row r="126" spans="1:22" ht="30">
      <c r="A126" s="56"/>
      <c r="B126" s="59"/>
      <c r="C126" s="56"/>
      <c r="D126" s="56"/>
      <c r="E126" s="16">
        <v>0</v>
      </c>
      <c r="F126" s="16">
        <f aca="true" t="shared" si="65" ref="F126:T129">F131+F136+F141</f>
        <v>0</v>
      </c>
      <c r="G126" s="16">
        <f t="shared" si="65"/>
        <v>0</v>
      </c>
      <c r="H126" s="16">
        <f t="shared" si="65"/>
        <v>0</v>
      </c>
      <c r="I126" s="16">
        <f t="shared" si="65"/>
        <v>0</v>
      </c>
      <c r="J126" s="16">
        <f t="shared" si="65"/>
        <v>0</v>
      </c>
      <c r="K126" s="16">
        <f t="shared" si="65"/>
        <v>0</v>
      </c>
      <c r="L126" s="16">
        <f t="shared" si="65"/>
        <v>0</v>
      </c>
      <c r="M126" s="16">
        <f t="shared" si="65"/>
        <v>0</v>
      </c>
      <c r="N126" s="16">
        <f t="shared" si="65"/>
        <v>0</v>
      </c>
      <c r="O126" s="16">
        <f t="shared" si="65"/>
        <v>0</v>
      </c>
      <c r="P126" s="16">
        <f t="shared" si="65"/>
        <v>0</v>
      </c>
      <c r="Q126" s="16">
        <f t="shared" si="65"/>
        <v>0</v>
      </c>
      <c r="R126" s="16">
        <f t="shared" si="65"/>
        <v>0</v>
      </c>
      <c r="S126" s="16">
        <f t="shared" si="65"/>
        <v>0</v>
      </c>
      <c r="T126" s="16">
        <f t="shared" si="65"/>
        <v>0</v>
      </c>
      <c r="U126" s="16">
        <f>SUM(F126:T126)</f>
        <v>0</v>
      </c>
      <c r="V126" s="19" t="s">
        <v>19</v>
      </c>
    </row>
    <row r="127" spans="1:22" ht="15.75">
      <c r="A127" s="56"/>
      <c r="B127" s="59"/>
      <c r="C127" s="56"/>
      <c r="D127" s="56"/>
      <c r="E127" s="16">
        <v>0</v>
      </c>
      <c r="F127" s="16">
        <f t="shared" si="65"/>
        <v>0</v>
      </c>
      <c r="G127" s="16">
        <f t="shared" si="65"/>
        <v>0</v>
      </c>
      <c r="H127" s="16">
        <f t="shared" si="65"/>
        <v>0</v>
      </c>
      <c r="I127" s="16">
        <f t="shared" si="65"/>
        <v>0</v>
      </c>
      <c r="J127" s="16">
        <f t="shared" si="65"/>
        <v>0</v>
      </c>
      <c r="K127" s="16">
        <f t="shared" si="65"/>
        <v>0</v>
      </c>
      <c r="L127" s="16">
        <f t="shared" si="65"/>
        <v>0</v>
      </c>
      <c r="M127" s="16">
        <f t="shared" si="65"/>
        <v>0</v>
      </c>
      <c r="N127" s="16">
        <f t="shared" si="65"/>
        <v>0</v>
      </c>
      <c r="O127" s="16">
        <f t="shared" si="65"/>
        <v>0</v>
      </c>
      <c r="P127" s="16">
        <f t="shared" si="65"/>
        <v>0</v>
      </c>
      <c r="Q127" s="16">
        <f t="shared" si="65"/>
        <v>0</v>
      </c>
      <c r="R127" s="16">
        <f t="shared" si="65"/>
        <v>0</v>
      </c>
      <c r="S127" s="16">
        <f t="shared" si="65"/>
        <v>0</v>
      </c>
      <c r="T127" s="16">
        <f t="shared" si="65"/>
        <v>0</v>
      </c>
      <c r="U127" s="16">
        <f>SUM(F127:T127)</f>
        <v>0</v>
      </c>
      <c r="V127" s="19" t="s">
        <v>15</v>
      </c>
    </row>
    <row r="128" spans="1:22" ht="30">
      <c r="A128" s="56"/>
      <c r="B128" s="59"/>
      <c r="C128" s="56"/>
      <c r="D128" s="56"/>
      <c r="E128" s="16">
        <v>0</v>
      </c>
      <c r="F128" s="16">
        <f t="shared" si="65"/>
        <v>0</v>
      </c>
      <c r="G128" s="16">
        <v>0</v>
      </c>
      <c r="H128" s="16">
        <f t="shared" si="65"/>
        <v>0</v>
      </c>
      <c r="I128" s="16">
        <v>0</v>
      </c>
      <c r="J128" s="16">
        <v>90</v>
      </c>
      <c r="K128" s="16">
        <v>90</v>
      </c>
      <c r="L128" s="16">
        <v>90</v>
      </c>
      <c r="M128" s="16">
        <v>0</v>
      </c>
      <c r="N128" s="16">
        <v>0</v>
      </c>
      <c r="O128" s="16">
        <f t="shared" si="65"/>
        <v>0</v>
      </c>
      <c r="P128" s="16">
        <f t="shared" si="65"/>
        <v>0</v>
      </c>
      <c r="Q128" s="16">
        <f t="shared" si="65"/>
        <v>0</v>
      </c>
      <c r="R128" s="16">
        <f t="shared" si="65"/>
        <v>0</v>
      </c>
      <c r="S128" s="16">
        <f t="shared" si="65"/>
        <v>0</v>
      </c>
      <c r="T128" s="16">
        <f t="shared" si="65"/>
        <v>0</v>
      </c>
      <c r="U128" s="16">
        <f>SUM(F128:T128)</f>
        <v>270</v>
      </c>
      <c r="V128" s="19" t="s">
        <v>16</v>
      </c>
    </row>
    <row r="129" spans="1:22" ht="30">
      <c r="A129" s="57"/>
      <c r="B129" s="60"/>
      <c r="C129" s="57"/>
      <c r="D129" s="57"/>
      <c r="E129" s="16">
        <v>0</v>
      </c>
      <c r="F129" s="16">
        <f t="shared" si="65"/>
        <v>0</v>
      </c>
      <c r="G129" s="16">
        <f t="shared" si="65"/>
        <v>0</v>
      </c>
      <c r="H129" s="16">
        <f t="shared" si="65"/>
        <v>0</v>
      </c>
      <c r="I129" s="16">
        <f t="shared" si="65"/>
        <v>0</v>
      </c>
      <c r="J129" s="16">
        <f t="shared" si="65"/>
        <v>0</v>
      </c>
      <c r="K129" s="16">
        <f t="shared" si="65"/>
        <v>0</v>
      </c>
      <c r="L129" s="16">
        <f t="shared" si="65"/>
        <v>0</v>
      </c>
      <c r="M129" s="16">
        <f t="shared" si="65"/>
        <v>0</v>
      </c>
      <c r="N129" s="16">
        <f t="shared" si="65"/>
        <v>0</v>
      </c>
      <c r="O129" s="16">
        <f t="shared" si="65"/>
        <v>0</v>
      </c>
      <c r="P129" s="16">
        <f t="shared" si="65"/>
        <v>0</v>
      </c>
      <c r="Q129" s="16">
        <f t="shared" si="65"/>
        <v>0</v>
      </c>
      <c r="R129" s="16">
        <f t="shared" si="65"/>
        <v>0</v>
      </c>
      <c r="S129" s="16">
        <f t="shared" si="65"/>
        <v>0</v>
      </c>
      <c r="T129" s="16">
        <f t="shared" si="65"/>
        <v>0</v>
      </c>
      <c r="U129" s="16">
        <f>SUM(F129:T129)</f>
        <v>0</v>
      </c>
      <c r="V129" s="19" t="s">
        <v>18</v>
      </c>
    </row>
    <row r="130" spans="1:22" ht="30" customHeight="1">
      <c r="A130" s="61" t="s">
        <v>34</v>
      </c>
      <c r="B130" s="63" t="s">
        <v>93</v>
      </c>
      <c r="C130" s="61" t="s">
        <v>116</v>
      </c>
      <c r="D130" s="61" t="s">
        <v>13</v>
      </c>
      <c r="E130" s="16">
        <f>E131+E132+E133+E134</f>
        <v>0</v>
      </c>
      <c r="F130" s="16">
        <f aca="true" t="shared" si="66" ref="F130:T130">F131+F132+F133+F134</f>
        <v>0</v>
      </c>
      <c r="G130" s="16">
        <f t="shared" si="66"/>
        <v>4500</v>
      </c>
      <c r="H130" s="16">
        <f t="shared" si="66"/>
        <v>0</v>
      </c>
      <c r="I130" s="16">
        <f t="shared" si="66"/>
        <v>460</v>
      </c>
      <c r="J130" s="16">
        <f t="shared" si="66"/>
        <v>0</v>
      </c>
      <c r="K130" s="16">
        <f t="shared" si="66"/>
        <v>0</v>
      </c>
      <c r="L130" s="16">
        <f t="shared" si="66"/>
        <v>0</v>
      </c>
      <c r="M130" s="16">
        <f t="shared" si="66"/>
        <v>0</v>
      </c>
      <c r="N130" s="16">
        <f t="shared" si="66"/>
        <v>0</v>
      </c>
      <c r="O130" s="16">
        <f t="shared" si="66"/>
        <v>0</v>
      </c>
      <c r="P130" s="16">
        <f t="shared" si="66"/>
        <v>0</v>
      </c>
      <c r="Q130" s="16">
        <f t="shared" si="66"/>
        <v>0</v>
      </c>
      <c r="R130" s="16">
        <f t="shared" si="66"/>
        <v>0</v>
      </c>
      <c r="S130" s="16">
        <f t="shared" si="66"/>
        <v>0</v>
      </c>
      <c r="T130" s="16">
        <f t="shared" si="66"/>
        <v>0</v>
      </c>
      <c r="U130" s="16">
        <f t="shared" si="47"/>
        <v>4960</v>
      </c>
      <c r="V130" s="19" t="s">
        <v>14</v>
      </c>
    </row>
    <row r="131" spans="1:22" ht="30" customHeight="1">
      <c r="A131" s="61"/>
      <c r="B131" s="63"/>
      <c r="C131" s="61"/>
      <c r="D131" s="61"/>
      <c r="E131" s="16">
        <f>E136+E141+E146</f>
        <v>0</v>
      </c>
      <c r="F131" s="16">
        <f aca="true" t="shared" si="67" ref="F131:T131">F136+F141+F146</f>
        <v>0</v>
      </c>
      <c r="G131" s="16">
        <f t="shared" si="67"/>
        <v>0</v>
      </c>
      <c r="H131" s="16">
        <f t="shared" si="67"/>
        <v>0</v>
      </c>
      <c r="I131" s="16">
        <f t="shared" si="67"/>
        <v>0</v>
      </c>
      <c r="J131" s="16">
        <f t="shared" si="67"/>
        <v>0</v>
      </c>
      <c r="K131" s="16">
        <f t="shared" si="67"/>
        <v>0</v>
      </c>
      <c r="L131" s="16">
        <f t="shared" si="67"/>
        <v>0</v>
      </c>
      <c r="M131" s="16">
        <f t="shared" si="67"/>
        <v>0</v>
      </c>
      <c r="N131" s="16">
        <f t="shared" si="67"/>
        <v>0</v>
      </c>
      <c r="O131" s="16">
        <f t="shared" si="67"/>
        <v>0</v>
      </c>
      <c r="P131" s="16">
        <f t="shared" si="67"/>
        <v>0</v>
      </c>
      <c r="Q131" s="16">
        <f t="shared" si="67"/>
        <v>0</v>
      </c>
      <c r="R131" s="16">
        <f t="shared" si="67"/>
        <v>0</v>
      </c>
      <c r="S131" s="16">
        <f t="shared" si="67"/>
        <v>0</v>
      </c>
      <c r="T131" s="16">
        <f t="shared" si="67"/>
        <v>0</v>
      </c>
      <c r="U131" s="16">
        <f t="shared" si="47"/>
        <v>0</v>
      </c>
      <c r="V131" s="19" t="s">
        <v>19</v>
      </c>
    </row>
    <row r="132" spans="1:22" ht="30" customHeight="1">
      <c r="A132" s="61"/>
      <c r="B132" s="63"/>
      <c r="C132" s="61"/>
      <c r="D132" s="61"/>
      <c r="E132" s="16">
        <f>E137+E142+E147</f>
        <v>0</v>
      </c>
      <c r="F132" s="16">
        <f aca="true" t="shared" si="68" ref="F132:T132">F137+F142+F147</f>
        <v>0</v>
      </c>
      <c r="G132" s="16">
        <f t="shared" si="68"/>
        <v>0</v>
      </c>
      <c r="H132" s="16">
        <f t="shared" si="68"/>
        <v>0</v>
      </c>
      <c r="I132" s="16">
        <f t="shared" si="68"/>
        <v>0</v>
      </c>
      <c r="J132" s="16">
        <f t="shared" si="68"/>
        <v>0</v>
      </c>
      <c r="K132" s="16">
        <f t="shared" si="68"/>
        <v>0</v>
      </c>
      <c r="L132" s="16">
        <f t="shared" si="68"/>
        <v>0</v>
      </c>
      <c r="M132" s="16">
        <f t="shared" si="68"/>
        <v>0</v>
      </c>
      <c r="N132" s="16">
        <f t="shared" si="68"/>
        <v>0</v>
      </c>
      <c r="O132" s="16">
        <f t="shared" si="68"/>
        <v>0</v>
      </c>
      <c r="P132" s="16">
        <f t="shared" si="68"/>
        <v>0</v>
      </c>
      <c r="Q132" s="16">
        <f t="shared" si="68"/>
        <v>0</v>
      </c>
      <c r="R132" s="16">
        <f t="shared" si="68"/>
        <v>0</v>
      </c>
      <c r="S132" s="16">
        <f t="shared" si="68"/>
        <v>0</v>
      </c>
      <c r="T132" s="16">
        <f t="shared" si="68"/>
        <v>0</v>
      </c>
      <c r="U132" s="16">
        <f t="shared" si="47"/>
        <v>0</v>
      </c>
      <c r="V132" s="19" t="s">
        <v>15</v>
      </c>
    </row>
    <row r="133" spans="1:22" ht="30" customHeight="1">
      <c r="A133" s="61"/>
      <c r="B133" s="63"/>
      <c r="C133" s="61"/>
      <c r="D133" s="61"/>
      <c r="E133" s="16">
        <f aca="true" t="shared" si="69" ref="E133:T134">E138+E143+E148</f>
        <v>0</v>
      </c>
      <c r="F133" s="16">
        <f t="shared" si="69"/>
        <v>0</v>
      </c>
      <c r="G133" s="16">
        <f t="shared" si="69"/>
        <v>4500</v>
      </c>
      <c r="H133" s="16">
        <f t="shared" si="69"/>
        <v>0</v>
      </c>
      <c r="I133" s="16">
        <f t="shared" si="69"/>
        <v>460</v>
      </c>
      <c r="J133" s="16">
        <f t="shared" si="69"/>
        <v>0</v>
      </c>
      <c r="K133" s="16">
        <f t="shared" si="69"/>
        <v>0</v>
      </c>
      <c r="L133" s="16">
        <f t="shared" si="69"/>
        <v>0</v>
      </c>
      <c r="M133" s="16">
        <f t="shared" si="69"/>
        <v>0</v>
      </c>
      <c r="N133" s="16">
        <f t="shared" si="69"/>
        <v>0</v>
      </c>
      <c r="O133" s="16">
        <f t="shared" si="69"/>
        <v>0</v>
      </c>
      <c r="P133" s="16">
        <f t="shared" si="69"/>
        <v>0</v>
      </c>
      <c r="Q133" s="16">
        <f t="shared" si="69"/>
        <v>0</v>
      </c>
      <c r="R133" s="16">
        <f t="shared" si="69"/>
        <v>0</v>
      </c>
      <c r="S133" s="16">
        <f t="shared" si="69"/>
        <v>0</v>
      </c>
      <c r="T133" s="16">
        <f t="shared" si="69"/>
        <v>0</v>
      </c>
      <c r="U133" s="16">
        <f t="shared" si="47"/>
        <v>4960</v>
      </c>
      <c r="V133" s="19" t="s">
        <v>16</v>
      </c>
    </row>
    <row r="134" spans="1:22" ht="30" customHeight="1">
      <c r="A134" s="61"/>
      <c r="B134" s="63"/>
      <c r="C134" s="61"/>
      <c r="D134" s="61"/>
      <c r="E134" s="16">
        <f t="shared" si="69"/>
        <v>0</v>
      </c>
      <c r="F134" s="16">
        <f t="shared" si="69"/>
        <v>0</v>
      </c>
      <c r="G134" s="16">
        <f t="shared" si="69"/>
        <v>0</v>
      </c>
      <c r="H134" s="16">
        <f t="shared" si="69"/>
        <v>0</v>
      </c>
      <c r="I134" s="16">
        <f t="shared" si="69"/>
        <v>0</v>
      </c>
      <c r="J134" s="16">
        <f t="shared" si="69"/>
        <v>0</v>
      </c>
      <c r="K134" s="16">
        <f t="shared" si="69"/>
        <v>0</v>
      </c>
      <c r="L134" s="16">
        <f t="shared" si="69"/>
        <v>0</v>
      </c>
      <c r="M134" s="16">
        <f t="shared" si="69"/>
        <v>0</v>
      </c>
      <c r="N134" s="16">
        <f t="shared" si="69"/>
        <v>0</v>
      </c>
      <c r="O134" s="16">
        <f t="shared" si="69"/>
        <v>0</v>
      </c>
      <c r="P134" s="16">
        <f t="shared" si="69"/>
        <v>0</v>
      </c>
      <c r="Q134" s="16">
        <f t="shared" si="69"/>
        <v>0</v>
      </c>
      <c r="R134" s="16">
        <f t="shared" si="69"/>
        <v>0</v>
      </c>
      <c r="S134" s="16">
        <f t="shared" si="69"/>
        <v>0</v>
      </c>
      <c r="T134" s="16">
        <f t="shared" si="69"/>
        <v>0</v>
      </c>
      <c r="U134" s="16">
        <f t="shared" si="47"/>
        <v>0</v>
      </c>
      <c r="V134" s="19" t="s">
        <v>18</v>
      </c>
    </row>
    <row r="135" spans="1:22" ht="30" customHeight="1">
      <c r="A135" s="61" t="s">
        <v>52</v>
      </c>
      <c r="B135" s="62" t="s">
        <v>94</v>
      </c>
      <c r="C135" s="61" t="s">
        <v>116</v>
      </c>
      <c r="D135" s="61" t="s">
        <v>13</v>
      </c>
      <c r="E135" s="16">
        <f>E136+E137+E138+E139</f>
        <v>0</v>
      </c>
      <c r="F135" s="16">
        <f aca="true" t="shared" si="70" ref="F135:O135">F136+F137+F138+F139</f>
        <v>0</v>
      </c>
      <c r="G135" s="16">
        <f t="shared" si="70"/>
        <v>0</v>
      </c>
      <c r="H135" s="16">
        <f t="shared" si="70"/>
        <v>0</v>
      </c>
      <c r="I135" s="16">
        <f t="shared" si="70"/>
        <v>0</v>
      </c>
      <c r="J135" s="16">
        <f t="shared" si="70"/>
        <v>0</v>
      </c>
      <c r="K135" s="16">
        <f t="shared" si="70"/>
        <v>0</v>
      </c>
      <c r="L135" s="16">
        <f t="shared" si="70"/>
        <v>0</v>
      </c>
      <c r="M135" s="16">
        <f t="shared" si="70"/>
        <v>0</v>
      </c>
      <c r="N135" s="16">
        <f t="shared" si="70"/>
        <v>0</v>
      </c>
      <c r="O135" s="16">
        <f t="shared" si="70"/>
        <v>0</v>
      </c>
      <c r="P135" s="16">
        <f>P136+P137+P138+P139</f>
        <v>0</v>
      </c>
      <c r="Q135" s="16">
        <f>Q136+Q137+Q138+Q139</f>
        <v>0</v>
      </c>
      <c r="R135" s="16">
        <f>R136+R137+R138+R139</f>
        <v>0</v>
      </c>
      <c r="S135" s="16">
        <f>S136+S137+S138+S139</f>
        <v>0</v>
      </c>
      <c r="T135" s="16">
        <f>T136+T137+T138+T139</f>
        <v>0</v>
      </c>
      <c r="U135" s="16">
        <f t="shared" si="47"/>
        <v>0</v>
      </c>
      <c r="V135" s="19" t="s">
        <v>14</v>
      </c>
    </row>
    <row r="136" spans="1:22" ht="30" customHeight="1">
      <c r="A136" s="61"/>
      <c r="B136" s="62"/>
      <c r="C136" s="61"/>
      <c r="D136" s="61"/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f t="shared" si="47"/>
        <v>0</v>
      </c>
      <c r="V136" s="19" t="s">
        <v>19</v>
      </c>
    </row>
    <row r="137" spans="1:22" ht="33" customHeight="1">
      <c r="A137" s="61"/>
      <c r="B137" s="62"/>
      <c r="C137" s="61"/>
      <c r="D137" s="61"/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f t="shared" si="47"/>
        <v>0</v>
      </c>
      <c r="V137" s="19" t="s">
        <v>15</v>
      </c>
    </row>
    <row r="138" spans="1:22" ht="33.75" customHeight="1">
      <c r="A138" s="61"/>
      <c r="B138" s="62"/>
      <c r="C138" s="61"/>
      <c r="D138" s="61"/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f t="shared" si="47"/>
        <v>0</v>
      </c>
      <c r="V138" s="19" t="s">
        <v>16</v>
      </c>
    </row>
    <row r="139" spans="1:22" ht="30" customHeight="1">
      <c r="A139" s="61"/>
      <c r="B139" s="62"/>
      <c r="C139" s="61"/>
      <c r="D139" s="61"/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f t="shared" si="47"/>
        <v>0</v>
      </c>
      <c r="V139" s="19" t="s">
        <v>18</v>
      </c>
    </row>
    <row r="140" spans="1:22" ht="30" customHeight="1">
      <c r="A140" s="65" t="s">
        <v>68</v>
      </c>
      <c r="B140" s="62" t="s">
        <v>95</v>
      </c>
      <c r="C140" s="61" t="s">
        <v>3</v>
      </c>
      <c r="D140" s="61" t="s">
        <v>13</v>
      </c>
      <c r="E140" s="16">
        <f>E141+E142+E143+E144</f>
        <v>0</v>
      </c>
      <c r="F140" s="16">
        <f aca="true" t="shared" si="71" ref="F140:O140">F141+F142+F143+F144</f>
        <v>0</v>
      </c>
      <c r="G140" s="16">
        <f t="shared" si="71"/>
        <v>4500</v>
      </c>
      <c r="H140" s="16">
        <f t="shared" si="71"/>
        <v>0</v>
      </c>
      <c r="I140" s="16">
        <f t="shared" si="71"/>
        <v>0</v>
      </c>
      <c r="J140" s="16">
        <f t="shared" si="71"/>
        <v>0</v>
      </c>
      <c r="K140" s="16">
        <f t="shared" si="71"/>
        <v>0</v>
      </c>
      <c r="L140" s="16">
        <f t="shared" si="71"/>
        <v>0</v>
      </c>
      <c r="M140" s="16">
        <f t="shared" si="71"/>
        <v>0</v>
      </c>
      <c r="N140" s="16">
        <f t="shared" si="71"/>
        <v>0</v>
      </c>
      <c r="O140" s="16">
        <f t="shared" si="71"/>
        <v>0</v>
      </c>
      <c r="P140" s="16">
        <f>P141+P142+P143+P144</f>
        <v>0</v>
      </c>
      <c r="Q140" s="16">
        <f>Q141+Q142+Q143+Q144</f>
        <v>0</v>
      </c>
      <c r="R140" s="16">
        <f>R141+R142+R143+R144</f>
        <v>0</v>
      </c>
      <c r="S140" s="16">
        <f>S141+S142+S143+S144</f>
        <v>0</v>
      </c>
      <c r="T140" s="16">
        <f>T141+T142+T143+T144</f>
        <v>0</v>
      </c>
      <c r="U140" s="16">
        <f t="shared" si="47"/>
        <v>4500</v>
      </c>
      <c r="V140" s="19" t="s">
        <v>14</v>
      </c>
    </row>
    <row r="141" spans="1:22" ht="30" customHeight="1">
      <c r="A141" s="65"/>
      <c r="B141" s="62"/>
      <c r="C141" s="61"/>
      <c r="D141" s="61"/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f t="shared" si="47"/>
        <v>0</v>
      </c>
      <c r="V141" s="19" t="s">
        <v>19</v>
      </c>
    </row>
    <row r="142" spans="1:22" ht="33" customHeight="1">
      <c r="A142" s="65"/>
      <c r="B142" s="62"/>
      <c r="C142" s="61"/>
      <c r="D142" s="61"/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f t="shared" si="47"/>
        <v>0</v>
      </c>
      <c r="V142" s="19" t="s">
        <v>15</v>
      </c>
    </row>
    <row r="143" spans="1:22" ht="33.75" customHeight="1">
      <c r="A143" s="65"/>
      <c r="B143" s="62"/>
      <c r="C143" s="61"/>
      <c r="D143" s="61"/>
      <c r="E143" s="16">
        <v>0</v>
      </c>
      <c r="F143" s="16">
        <v>0</v>
      </c>
      <c r="G143" s="16">
        <v>4500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f t="shared" si="47"/>
        <v>4500</v>
      </c>
      <c r="V143" s="19" t="s">
        <v>16</v>
      </c>
    </row>
    <row r="144" spans="1:22" ht="30" customHeight="1">
      <c r="A144" s="65"/>
      <c r="B144" s="62"/>
      <c r="C144" s="61"/>
      <c r="D144" s="61"/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f t="shared" si="47"/>
        <v>0</v>
      </c>
      <c r="V144" s="19" t="s">
        <v>18</v>
      </c>
    </row>
    <row r="145" spans="1:22" ht="30" customHeight="1">
      <c r="A145" s="61" t="s">
        <v>115</v>
      </c>
      <c r="B145" s="62" t="s">
        <v>124</v>
      </c>
      <c r="C145" s="61" t="s">
        <v>5</v>
      </c>
      <c r="D145" s="61" t="s">
        <v>13</v>
      </c>
      <c r="E145" s="16">
        <f aca="true" t="shared" si="72" ref="E145:T145">E146+E147+E148+E149</f>
        <v>0</v>
      </c>
      <c r="F145" s="16">
        <f t="shared" si="72"/>
        <v>0</v>
      </c>
      <c r="G145" s="16">
        <f t="shared" si="72"/>
        <v>0</v>
      </c>
      <c r="H145" s="16">
        <f t="shared" si="72"/>
        <v>0</v>
      </c>
      <c r="I145" s="16">
        <f t="shared" si="72"/>
        <v>460</v>
      </c>
      <c r="J145" s="16">
        <f t="shared" si="72"/>
        <v>0</v>
      </c>
      <c r="K145" s="16">
        <f t="shared" si="72"/>
        <v>0</v>
      </c>
      <c r="L145" s="16">
        <f t="shared" si="72"/>
        <v>0</v>
      </c>
      <c r="M145" s="16">
        <f t="shared" si="72"/>
        <v>0</v>
      </c>
      <c r="N145" s="16">
        <f t="shared" si="72"/>
        <v>0</v>
      </c>
      <c r="O145" s="16">
        <f t="shared" si="72"/>
        <v>0</v>
      </c>
      <c r="P145" s="16">
        <f t="shared" si="72"/>
        <v>0</v>
      </c>
      <c r="Q145" s="16">
        <f t="shared" si="72"/>
        <v>0</v>
      </c>
      <c r="R145" s="16">
        <f t="shared" si="72"/>
        <v>0</v>
      </c>
      <c r="S145" s="16">
        <f t="shared" si="72"/>
        <v>0</v>
      </c>
      <c r="T145" s="16">
        <f t="shared" si="72"/>
        <v>0</v>
      </c>
      <c r="U145" s="16">
        <f>U146+U147+U148+U149</f>
        <v>460</v>
      </c>
      <c r="V145" s="17" t="s">
        <v>14</v>
      </c>
    </row>
    <row r="146" spans="1:22" ht="30" customHeight="1">
      <c r="A146" s="61"/>
      <c r="B146" s="62"/>
      <c r="C146" s="61"/>
      <c r="D146" s="61"/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f>SUM(E146:T146)</f>
        <v>0</v>
      </c>
      <c r="V146" s="17" t="s">
        <v>19</v>
      </c>
    </row>
    <row r="147" spans="1:22" ht="30" customHeight="1">
      <c r="A147" s="61"/>
      <c r="B147" s="62"/>
      <c r="C147" s="61"/>
      <c r="D147" s="61"/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f>SUM(E147:T147)</f>
        <v>0</v>
      </c>
      <c r="V147" s="17" t="s">
        <v>15</v>
      </c>
    </row>
    <row r="148" spans="1:22" ht="30" customHeight="1">
      <c r="A148" s="61"/>
      <c r="B148" s="62"/>
      <c r="C148" s="61"/>
      <c r="D148" s="61"/>
      <c r="E148" s="16">
        <v>0</v>
      </c>
      <c r="F148" s="16">
        <v>0</v>
      </c>
      <c r="G148" s="16">
        <v>0</v>
      </c>
      <c r="H148" s="16">
        <v>0</v>
      </c>
      <c r="I148" s="16">
        <v>460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f>SUM(E148:T148)</f>
        <v>460</v>
      </c>
      <c r="V148" s="17" t="s">
        <v>16</v>
      </c>
    </row>
    <row r="149" spans="1:22" ht="30" customHeight="1">
      <c r="A149" s="61"/>
      <c r="B149" s="62"/>
      <c r="C149" s="61"/>
      <c r="D149" s="61"/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f>SUM(E149:T149)</f>
        <v>0</v>
      </c>
      <c r="V149" s="17" t="s">
        <v>18</v>
      </c>
    </row>
    <row r="150" spans="1:22" ht="15.75">
      <c r="A150" s="52" t="s">
        <v>117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4"/>
    </row>
    <row r="151" spans="1:22" ht="30" customHeight="1">
      <c r="A151" s="61" t="s">
        <v>39</v>
      </c>
      <c r="B151" s="62" t="s">
        <v>96</v>
      </c>
      <c r="C151" s="61" t="s">
        <v>118</v>
      </c>
      <c r="D151" s="61" t="s">
        <v>13</v>
      </c>
      <c r="E151" s="16">
        <f aca="true" t="shared" si="73" ref="E151:O151">E152+E153+E154+E155</f>
        <v>2736</v>
      </c>
      <c r="F151" s="16">
        <f t="shared" si="73"/>
        <v>3267.6</v>
      </c>
      <c r="G151" s="16">
        <f t="shared" si="73"/>
        <v>2348.1</v>
      </c>
      <c r="H151" s="16">
        <f t="shared" si="73"/>
        <v>2015.5</v>
      </c>
      <c r="I151" s="16">
        <f t="shared" si="73"/>
        <v>0</v>
      </c>
      <c r="J151" s="16">
        <f t="shared" si="73"/>
        <v>0</v>
      </c>
      <c r="K151" s="16">
        <f t="shared" si="73"/>
        <v>0</v>
      </c>
      <c r="L151" s="16">
        <f t="shared" si="73"/>
        <v>0</v>
      </c>
      <c r="M151" s="16">
        <f t="shared" si="73"/>
        <v>0</v>
      </c>
      <c r="N151" s="16">
        <f t="shared" si="73"/>
        <v>0</v>
      </c>
      <c r="O151" s="16">
        <f t="shared" si="73"/>
        <v>0</v>
      </c>
      <c r="P151" s="16">
        <f>P152+P153+P154+P155</f>
        <v>0</v>
      </c>
      <c r="Q151" s="16">
        <f>Q152+Q153+Q154+Q155</f>
        <v>0</v>
      </c>
      <c r="R151" s="16">
        <f>R152+R153+R154+R155</f>
        <v>0</v>
      </c>
      <c r="S151" s="16">
        <f>S152+S153+S154+S155</f>
        <v>0</v>
      </c>
      <c r="T151" s="16">
        <f>T152+T153+T154+T155</f>
        <v>0</v>
      </c>
      <c r="U151" s="16">
        <f t="shared" si="47"/>
        <v>10367.2</v>
      </c>
      <c r="V151" s="17" t="s">
        <v>14</v>
      </c>
    </row>
    <row r="152" spans="1:22" ht="30" customHeight="1">
      <c r="A152" s="61"/>
      <c r="B152" s="62"/>
      <c r="C152" s="61"/>
      <c r="D152" s="61"/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f t="shared" si="47"/>
        <v>0</v>
      </c>
      <c r="V152" s="17" t="s">
        <v>19</v>
      </c>
    </row>
    <row r="153" spans="1:22" ht="30" customHeight="1">
      <c r="A153" s="61"/>
      <c r="B153" s="62"/>
      <c r="C153" s="61"/>
      <c r="D153" s="61"/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f t="shared" si="47"/>
        <v>0</v>
      </c>
      <c r="V153" s="17" t="s">
        <v>15</v>
      </c>
    </row>
    <row r="154" spans="1:22" ht="30" customHeight="1">
      <c r="A154" s="61"/>
      <c r="B154" s="62"/>
      <c r="C154" s="61"/>
      <c r="D154" s="61"/>
      <c r="E154" s="16">
        <v>2736</v>
      </c>
      <c r="F154" s="16">
        <v>3267.6</v>
      </c>
      <c r="G154" s="16">
        <v>2348.1</v>
      </c>
      <c r="H154" s="16">
        <v>2015.5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f t="shared" si="47"/>
        <v>10367.2</v>
      </c>
      <c r="V154" s="17" t="s">
        <v>16</v>
      </c>
    </row>
    <row r="155" spans="1:22" ht="30" customHeight="1">
      <c r="A155" s="61"/>
      <c r="B155" s="62"/>
      <c r="C155" s="61"/>
      <c r="D155" s="61"/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f t="shared" si="47"/>
        <v>0</v>
      </c>
      <c r="V155" s="17" t="s">
        <v>18</v>
      </c>
    </row>
    <row r="156" spans="1:22" ht="27.75" customHeight="1">
      <c r="A156" s="61" t="s">
        <v>35</v>
      </c>
      <c r="B156" s="62" t="s">
        <v>97</v>
      </c>
      <c r="C156" s="61" t="s">
        <v>105</v>
      </c>
      <c r="D156" s="61" t="s">
        <v>13</v>
      </c>
      <c r="E156" s="16">
        <f aca="true" t="shared" si="74" ref="E156:O156">E157+E158+E159+E160</f>
        <v>29317.7</v>
      </c>
      <c r="F156" s="16">
        <f t="shared" si="74"/>
        <v>29612.7</v>
      </c>
      <c r="G156" s="16">
        <f t="shared" si="74"/>
        <v>29664.8</v>
      </c>
      <c r="H156" s="16">
        <f t="shared" si="74"/>
        <v>30479.8</v>
      </c>
      <c r="I156" s="16">
        <f t="shared" si="74"/>
        <v>34868.8</v>
      </c>
      <c r="J156" s="16">
        <f t="shared" si="74"/>
        <v>34869.8</v>
      </c>
      <c r="K156" s="16">
        <f t="shared" si="74"/>
        <v>35120.6</v>
      </c>
      <c r="L156" s="16">
        <f t="shared" si="74"/>
        <v>34867.2</v>
      </c>
      <c r="M156" s="16">
        <f t="shared" si="74"/>
        <v>34867.2</v>
      </c>
      <c r="N156" s="16">
        <f t="shared" si="74"/>
        <v>34867.2</v>
      </c>
      <c r="O156" s="16">
        <f t="shared" si="74"/>
        <v>34867.2</v>
      </c>
      <c r="P156" s="16">
        <f>P157+P158+P159+P160</f>
        <v>34867.2</v>
      </c>
      <c r="Q156" s="16">
        <f>Q157+Q158+Q159+Q160</f>
        <v>34867.2</v>
      </c>
      <c r="R156" s="16">
        <f>R157+R158+R159+R160</f>
        <v>34867.2</v>
      </c>
      <c r="S156" s="16">
        <f>S157+S158+S159+S160</f>
        <v>34867.2</v>
      </c>
      <c r="T156" s="16">
        <f>T157+T158+T159+T160</f>
        <v>34867.2</v>
      </c>
      <c r="U156" s="16">
        <f t="shared" si="47"/>
        <v>537739</v>
      </c>
      <c r="V156" s="17" t="s">
        <v>14</v>
      </c>
    </row>
    <row r="157" spans="1:22" ht="25.5">
      <c r="A157" s="61"/>
      <c r="B157" s="62"/>
      <c r="C157" s="61"/>
      <c r="D157" s="61"/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f t="shared" si="47"/>
        <v>0</v>
      </c>
      <c r="V157" s="17" t="s">
        <v>19</v>
      </c>
    </row>
    <row r="158" spans="1:22" ht="27" customHeight="1">
      <c r="A158" s="61"/>
      <c r="B158" s="62"/>
      <c r="C158" s="61"/>
      <c r="D158" s="61"/>
      <c r="E158" s="16">
        <v>0</v>
      </c>
      <c r="F158" s="16">
        <v>0</v>
      </c>
      <c r="G158" s="16">
        <v>0</v>
      </c>
      <c r="H158" s="16">
        <v>0</v>
      </c>
      <c r="I158" s="16">
        <v>3296.5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f t="shared" si="47"/>
        <v>3296.5</v>
      </c>
      <c r="V158" s="17" t="s">
        <v>15</v>
      </c>
    </row>
    <row r="159" spans="1:22" ht="27.75" customHeight="1">
      <c r="A159" s="61"/>
      <c r="B159" s="62"/>
      <c r="C159" s="61"/>
      <c r="D159" s="61"/>
      <c r="E159" s="16">
        <v>29317.7</v>
      </c>
      <c r="F159" s="16">
        <f>29497.7+115</f>
        <v>29612.7</v>
      </c>
      <c r="G159" s="16">
        <v>29664.8</v>
      </c>
      <c r="H159" s="16">
        <v>30479.8</v>
      </c>
      <c r="I159" s="16">
        <v>31572.3</v>
      </c>
      <c r="J159" s="16">
        <v>34869.8</v>
      </c>
      <c r="K159" s="16">
        <v>35120.6</v>
      </c>
      <c r="L159" s="16">
        <v>34867.2</v>
      </c>
      <c r="M159" s="16">
        <v>34867.2</v>
      </c>
      <c r="N159" s="16">
        <v>34867.2</v>
      </c>
      <c r="O159" s="16">
        <v>34867.2</v>
      </c>
      <c r="P159" s="16">
        <v>34867.2</v>
      </c>
      <c r="Q159" s="16">
        <v>34867.2</v>
      </c>
      <c r="R159" s="16">
        <v>34867.2</v>
      </c>
      <c r="S159" s="16">
        <v>34867.2</v>
      </c>
      <c r="T159" s="16">
        <v>34867.2</v>
      </c>
      <c r="U159" s="16">
        <f t="shared" si="47"/>
        <v>534442.5</v>
      </c>
      <c r="V159" s="17" t="s">
        <v>16</v>
      </c>
    </row>
    <row r="160" spans="1:22" ht="25.5">
      <c r="A160" s="61"/>
      <c r="B160" s="62"/>
      <c r="C160" s="61"/>
      <c r="D160" s="61"/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f t="shared" si="47"/>
        <v>0</v>
      </c>
      <c r="V160" s="17" t="s">
        <v>18</v>
      </c>
    </row>
    <row r="161" spans="1:22" ht="15.75">
      <c r="A161" s="20"/>
      <c r="B161" s="21"/>
      <c r="C161" s="20"/>
      <c r="D161" s="20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1"/>
    </row>
    <row r="162" spans="1:22" ht="15.75">
      <c r="A162" s="20"/>
      <c r="B162" s="21"/>
      <c r="C162" s="20"/>
      <c r="D162" s="20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1"/>
    </row>
    <row r="163" spans="5:9" ht="15.75">
      <c r="E163" s="18"/>
      <c r="F163" s="18"/>
      <c r="G163" s="18"/>
      <c r="H163" s="18"/>
      <c r="I163" s="18"/>
    </row>
    <row r="164" spans="6:9" ht="15.75">
      <c r="F164" s="18"/>
      <c r="G164" s="18"/>
      <c r="H164" s="18"/>
      <c r="I164" s="18"/>
    </row>
    <row r="165" spans="1:22" ht="23.25">
      <c r="A165" s="68"/>
      <c r="B165" s="68"/>
      <c r="C165" s="68"/>
      <c r="D165" s="68"/>
      <c r="E165" s="68"/>
      <c r="F165" s="12"/>
      <c r="G165" s="23"/>
      <c r="H165" s="23"/>
      <c r="I165" s="23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</row>
    <row r="166" spans="1:22" ht="23.25">
      <c r="A166" s="68"/>
      <c r="B166" s="68"/>
      <c r="C166" s="68"/>
      <c r="D166" s="68"/>
      <c r="E166" s="68"/>
      <c r="F166" s="11"/>
      <c r="G166" s="23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</row>
    <row r="167" spans="1:9" ht="23.25">
      <c r="A167" s="68"/>
      <c r="B167" s="68"/>
      <c r="C167" s="68"/>
      <c r="D167" s="68"/>
      <c r="E167" s="68"/>
      <c r="F167" s="25"/>
      <c r="G167" s="25"/>
      <c r="H167" s="25"/>
      <c r="I167" s="25"/>
    </row>
    <row r="168" spans="1:9" ht="18.75">
      <c r="A168" s="67"/>
      <c r="B168" s="67"/>
      <c r="C168" s="67"/>
      <c r="D168" s="67"/>
      <c r="E168" s="67"/>
      <c r="F168" s="25"/>
      <c r="G168" s="25"/>
      <c r="H168" s="25"/>
      <c r="I168" s="25"/>
    </row>
    <row r="169" spans="1:5" ht="18.75">
      <c r="A169" s="67"/>
      <c r="B169" s="67"/>
      <c r="C169" s="67"/>
      <c r="D169" s="67"/>
      <c r="E169" s="67"/>
    </row>
  </sheetData>
  <sheetProtection/>
  <mergeCells count="132">
    <mergeCell ref="R6:T6"/>
    <mergeCell ref="D23:D27"/>
    <mergeCell ref="B38:B42"/>
    <mergeCell ref="C38:C42"/>
    <mergeCell ref="D38:D42"/>
    <mergeCell ref="N10:V10"/>
    <mergeCell ref="D18:D22"/>
    <mergeCell ref="A12:V12"/>
    <mergeCell ref="C33:C37"/>
    <mergeCell ref="E14:U14"/>
    <mergeCell ref="V14:V15"/>
    <mergeCell ref="H166:V166"/>
    <mergeCell ref="B156:B160"/>
    <mergeCell ref="C156:C160"/>
    <mergeCell ref="D156:D160"/>
    <mergeCell ref="A151:A155"/>
    <mergeCell ref="B151:B155"/>
    <mergeCell ref="C151:C155"/>
    <mergeCell ref="D151:D155"/>
    <mergeCell ref="A156:A160"/>
    <mergeCell ref="A166:E166"/>
    <mergeCell ref="A17:V17"/>
    <mergeCell ref="A18:A22"/>
    <mergeCell ref="B18:B22"/>
    <mergeCell ref="C18:C22"/>
    <mergeCell ref="A14:A15"/>
    <mergeCell ref="D14:D15"/>
    <mergeCell ref="B14:B15"/>
    <mergeCell ref="C14:C15"/>
    <mergeCell ref="A23:A27"/>
    <mergeCell ref="B23:B27"/>
    <mergeCell ref="C23:C27"/>
    <mergeCell ref="A168:E168"/>
    <mergeCell ref="A169:E169"/>
    <mergeCell ref="A33:A37"/>
    <mergeCell ref="A167:E167"/>
    <mergeCell ref="A165:E165"/>
    <mergeCell ref="A38:A42"/>
    <mergeCell ref="D33:D37"/>
    <mergeCell ref="A28:A32"/>
    <mergeCell ref="A43:A47"/>
    <mergeCell ref="B43:B47"/>
    <mergeCell ref="C43:C47"/>
    <mergeCell ref="B33:B37"/>
    <mergeCell ref="D28:D32"/>
    <mergeCell ref="A54:A58"/>
    <mergeCell ref="B54:B58"/>
    <mergeCell ref="C54:C58"/>
    <mergeCell ref="D54:D58"/>
    <mergeCell ref="A48:A52"/>
    <mergeCell ref="B48:B52"/>
    <mergeCell ref="C48:C52"/>
    <mergeCell ref="D48:D52"/>
    <mergeCell ref="B59:B63"/>
    <mergeCell ref="C59:C63"/>
    <mergeCell ref="D59:D63"/>
    <mergeCell ref="B28:B32"/>
    <mergeCell ref="C28:C32"/>
    <mergeCell ref="A79:A83"/>
    <mergeCell ref="B79:B83"/>
    <mergeCell ref="C79:C83"/>
    <mergeCell ref="D79:D83"/>
    <mergeCell ref="A53:V53"/>
    <mergeCell ref="A59:A63"/>
    <mergeCell ref="B64:B68"/>
    <mergeCell ref="B69:B73"/>
    <mergeCell ref="A100:A104"/>
    <mergeCell ref="A110:A114"/>
    <mergeCell ref="M11:V11"/>
    <mergeCell ref="A74:A78"/>
    <mergeCell ref="B74:B78"/>
    <mergeCell ref="C74:C78"/>
    <mergeCell ref="D74:D78"/>
    <mergeCell ref="D64:D68"/>
    <mergeCell ref="A69:A73"/>
    <mergeCell ref="D43:D47"/>
    <mergeCell ref="B89:B93"/>
    <mergeCell ref="C89:C93"/>
    <mergeCell ref="B100:B104"/>
    <mergeCell ref="D115:D119"/>
    <mergeCell ref="D105:D109"/>
    <mergeCell ref="D110:D114"/>
    <mergeCell ref="D84:D88"/>
    <mergeCell ref="C84:C88"/>
    <mergeCell ref="A105:A109"/>
    <mergeCell ref="C94:C98"/>
    <mergeCell ref="D100:D104"/>
    <mergeCell ref="A94:A98"/>
    <mergeCell ref="B94:B98"/>
    <mergeCell ref="C100:C104"/>
    <mergeCell ref="B84:B88"/>
    <mergeCell ref="A89:A93"/>
    <mergeCell ref="C135:C139"/>
    <mergeCell ref="B110:B114"/>
    <mergeCell ref="A120:A124"/>
    <mergeCell ref="B120:B124"/>
    <mergeCell ref="D94:D98"/>
    <mergeCell ref="D120:D124"/>
    <mergeCell ref="C115:C119"/>
    <mergeCell ref="A115:A119"/>
    <mergeCell ref="B115:B119"/>
    <mergeCell ref="C105:C109"/>
    <mergeCell ref="C130:C134"/>
    <mergeCell ref="D130:D134"/>
    <mergeCell ref="D135:D139"/>
    <mergeCell ref="A130:A134"/>
    <mergeCell ref="B130:B134"/>
    <mergeCell ref="A140:A144"/>
    <mergeCell ref="B140:B144"/>
    <mergeCell ref="C140:C144"/>
    <mergeCell ref="A135:A139"/>
    <mergeCell ref="B135:B139"/>
    <mergeCell ref="C120:C124"/>
    <mergeCell ref="C64:C68"/>
    <mergeCell ref="C69:C73"/>
    <mergeCell ref="B105:B109"/>
    <mergeCell ref="A99:V99"/>
    <mergeCell ref="D89:D93"/>
    <mergeCell ref="D69:D73"/>
    <mergeCell ref="C110:C114"/>
    <mergeCell ref="A64:A68"/>
    <mergeCell ref="A84:A88"/>
    <mergeCell ref="A150:V150"/>
    <mergeCell ref="A125:A129"/>
    <mergeCell ref="B125:B129"/>
    <mergeCell ref="C125:C129"/>
    <mergeCell ref="D125:D129"/>
    <mergeCell ref="A145:A149"/>
    <mergeCell ref="B145:B149"/>
    <mergeCell ref="C145:C149"/>
    <mergeCell ref="D145:D149"/>
    <mergeCell ref="D140:D144"/>
  </mergeCells>
  <printOptions/>
  <pageMargins left="0.1968503937007874" right="0.1968503937007874" top="1.3779527559055118" bottom="0.3937007874015748" header="0.31496062992125984" footer="0.31496062992125984"/>
  <pageSetup fitToHeight="0" fitToWidth="1" horizontalDpi="600" verticalDpi="600" orientation="landscape" paperSize="9" scale="60" r:id="rId1"/>
  <headerFooter differentFirst="1">
    <oddHeader>&amp;R&amp;P</oddHeader>
  </headerFooter>
  <rowBreaks count="5" manualBreakCount="5">
    <brk id="27" max="21" man="1"/>
    <brk id="52" max="21" man="1"/>
    <brk id="78" max="21" man="1"/>
    <brk id="109" max="21" man="1"/>
    <brk id="134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view="pageBreakPreview" zoomScale="70" zoomScaleNormal="60" zoomScaleSheetLayoutView="70" zoomScalePageLayoutView="0" workbookViewId="0" topLeftCell="A7">
      <selection activeCell="F9" sqref="F9"/>
    </sheetView>
  </sheetViews>
  <sheetFormatPr defaultColWidth="9.00390625" defaultRowHeight="15.75"/>
  <cols>
    <col min="1" max="1" width="31.25390625" style="26" customWidth="1"/>
    <col min="2" max="2" width="11.00390625" style="26" customWidth="1"/>
    <col min="3" max="3" width="11.125" style="26" bestFit="1" customWidth="1"/>
    <col min="4" max="5" width="11.75390625" style="26" customWidth="1"/>
    <col min="6" max="6" width="10.625" style="26" customWidth="1"/>
    <col min="7" max="7" width="10.75390625" style="26" customWidth="1"/>
    <col min="8" max="8" width="10.50390625" style="26" customWidth="1"/>
    <col min="9" max="9" width="11.125" style="26" customWidth="1"/>
    <col min="10" max="10" width="10.50390625" style="26" customWidth="1"/>
    <col min="11" max="11" width="10.625" style="26" customWidth="1"/>
    <col min="12" max="17" width="10.50390625" style="26" customWidth="1"/>
    <col min="18" max="18" width="12.125" style="26" customWidth="1"/>
    <col min="19" max="22" width="9.00390625" style="26" hidden="1" customWidth="1"/>
    <col min="23" max="16384" width="9.00390625" style="26" customWidth="1"/>
  </cols>
  <sheetData>
    <row r="1" spans="1:18" ht="27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78" t="s">
        <v>122</v>
      </c>
      <c r="O1" s="78"/>
      <c r="P1" s="78"/>
      <c r="Q1" s="45"/>
      <c r="R1" s="47"/>
    </row>
    <row r="2" spans="1:18" ht="27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8"/>
      <c r="N2" s="79" t="s">
        <v>64</v>
      </c>
      <c r="O2" s="79"/>
      <c r="P2" s="79"/>
      <c r="Q2" s="45"/>
      <c r="R2" s="47"/>
    </row>
    <row r="3" spans="1:18" ht="27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7"/>
      <c r="N3" s="47" t="s">
        <v>65</v>
      </c>
      <c r="O3" s="47"/>
      <c r="P3" s="47"/>
      <c r="Q3" s="45"/>
      <c r="R3" s="47"/>
    </row>
    <row r="4" spans="1:18" ht="27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7"/>
      <c r="N4" s="47" t="s">
        <v>66</v>
      </c>
      <c r="O4" s="47"/>
      <c r="P4" s="47"/>
      <c r="Q4" s="45"/>
      <c r="R4" s="47"/>
    </row>
    <row r="5" spans="1:18" ht="20.2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9" ht="23.25" customHeight="1">
      <c r="A6" s="49"/>
      <c r="B6" s="49"/>
      <c r="C6" s="49"/>
      <c r="D6" s="49"/>
      <c r="E6" s="49"/>
      <c r="F6" s="49"/>
      <c r="G6" s="49"/>
      <c r="H6" s="45"/>
      <c r="I6" s="45"/>
      <c r="J6" s="45"/>
      <c r="K6" s="45"/>
      <c r="L6" s="45"/>
      <c r="M6" s="50"/>
      <c r="N6" s="78" t="s">
        <v>53</v>
      </c>
      <c r="O6" s="78"/>
      <c r="P6" s="78"/>
      <c r="Q6" s="45"/>
      <c r="R6" s="50"/>
      <c r="S6" s="28"/>
    </row>
    <row r="7" spans="1:19" ht="27.75">
      <c r="A7" s="51"/>
      <c r="B7" s="49"/>
      <c r="C7" s="49"/>
      <c r="D7" s="49"/>
      <c r="E7" s="49"/>
      <c r="F7" s="49"/>
      <c r="G7" s="49"/>
      <c r="H7" s="45"/>
      <c r="I7" s="45"/>
      <c r="J7" s="45"/>
      <c r="K7" s="45"/>
      <c r="L7" s="45"/>
      <c r="M7" s="47"/>
      <c r="N7" s="47" t="s">
        <v>32</v>
      </c>
      <c r="O7" s="47"/>
      <c r="P7" s="47"/>
      <c r="Q7" s="45"/>
      <c r="R7" s="47"/>
      <c r="S7" s="27"/>
    </row>
    <row r="8" spans="1:19" ht="27.75">
      <c r="A8" s="51"/>
      <c r="B8" s="49"/>
      <c r="C8" s="49"/>
      <c r="D8" s="49"/>
      <c r="E8" s="49"/>
      <c r="F8" s="49"/>
      <c r="G8" s="49"/>
      <c r="H8" s="45"/>
      <c r="I8" s="45"/>
      <c r="J8" s="45"/>
      <c r="K8" s="45"/>
      <c r="L8" s="45"/>
      <c r="M8" s="47"/>
      <c r="N8" s="47" t="s">
        <v>33</v>
      </c>
      <c r="O8" s="47"/>
      <c r="P8" s="47"/>
      <c r="Q8" s="45"/>
      <c r="R8" s="47"/>
      <c r="S8" s="27"/>
    </row>
    <row r="9" spans="1:19" ht="27.75">
      <c r="A9" s="51"/>
      <c r="B9" s="49"/>
      <c r="C9" s="49"/>
      <c r="D9" s="49"/>
      <c r="E9" s="49"/>
      <c r="F9" s="49"/>
      <c r="G9" s="49"/>
      <c r="H9" s="45"/>
      <c r="I9" s="45"/>
      <c r="J9" s="45"/>
      <c r="K9" s="45"/>
      <c r="L9" s="45"/>
      <c r="M9" s="47"/>
      <c r="N9" s="47" t="s">
        <v>121</v>
      </c>
      <c r="O9" s="47"/>
      <c r="P9" s="47"/>
      <c r="Q9" s="45"/>
      <c r="R9" s="47"/>
      <c r="S9" s="27"/>
    </row>
    <row r="10" spans="1:18" ht="27.75">
      <c r="A10" s="49"/>
      <c r="B10" s="49"/>
      <c r="C10" s="49"/>
      <c r="D10" s="49"/>
      <c r="E10" s="49"/>
      <c r="F10" s="49"/>
      <c r="G10" s="49"/>
      <c r="H10" s="49"/>
      <c r="I10" s="49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27.75">
      <c r="A11" s="49"/>
      <c r="B11" s="49"/>
      <c r="C11" s="49"/>
      <c r="D11" s="51"/>
      <c r="E11" s="51"/>
      <c r="F11" s="51"/>
      <c r="G11" s="49"/>
      <c r="H11" s="49"/>
      <c r="I11" s="49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27.75">
      <c r="A12" s="76" t="s">
        <v>54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</row>
    <row r="13" spans="1:18" ht="27.75">
      <c r="A13" s="76" t="s">
        <v>55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</row>
    <row r="14" ht="15.75">
      <c r="C14" s="29"/>
    </row>
    <row r="15" spans="1:18" ht="18" customHeight="1">
      <c r="A15" s="80" t="s">
        <v>56</v>
      </c>
      <c r="B15" s="80" t="s">
        <v>112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</row>
    <row r="16" spans="1:18" ht="18.75">
      <c r="A16" s="80"/>
      <c r="B16" s="30" t="s">
        <v>1</v>
      </c>
      <c r="C16" s="30" t="s">
        <v>2</v>
      </c>
      <c r="D16" s="30" t="s">
        <v>3</v>
      </c>
      <c r="E16" s="30" t="s">
        <v>4</v>
      </c>
      <c r="F16" s="30" t="s">
        <v>5</v>
      </c>
      <c r="G16" s="30" t="s">
        <v>6</v>
      </c>
      <c r="H16" s="30" t="s">
        <v>7</v>
      </c>
      <c r="I16" s="30" t="s">
        <v>8</v>
      </c>
      <c r="J16" s="30" t="s">
        <v>9</v>
      </c>
      <c r="K16" s="30" t="s">
        <v>10</v>
      </c>
      <c r="L16" s="30" t="s">
        <v>11</v>
      </c>
      <c r="M16" s="30" t="s">
        <v>99</v>
      </c>
      <c r="N16" s="30" t="s">
        <v>100</v>
      </c>
      <c r="O16" s="30" t="s">
        <v>101</v>
      </c>
      <c r="P16" s="30" t="s">
        <v>102</v>
      </c>
      <c r="Q16" s="30" t="s">
        <v>103</v>
      </c>
      <c r="R16" s="30" t="s">
        <v>67</v>
      </c>
    </row>
    <row r="17" spans="1:22" ht="18.75">
      <c r="A17" s="30">
        <v>1</v>
      </c>
      <c r="B17" s="30">
        <v>2</v>
      </c>
      <c r="C17" s="30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30">
        <v>10</v>
      </c>
      <c r="K17" s="30">
        <v>11</v>
      </c>
      <c r="L17" s="30">
        <v>12</v>
      </c>
      <c r="M17" s="30">
        <v>13</v>
      </c>
      <c r="N17" s="30">
        <v>14</v>
      </c>
      <c r="O17" s="30">
        <v>15</v>
      </c>
      <c r="P17" s="30">
        <v>16</v>
      </c>
      <c r="Q17" s="30">
        <v>17</v>
      </c>
      <c r="R17" s="30">
        <v>18</v>
      </c>
      <c r="S17" s="30">
        <v>19</v>
      </c>
      <c r="T17" s="30">
        <v>20</v>
      </c>
      <c r="U17" s="30">
        <v>21</v>
      </c>
      <c r="V17" s="30">
        <v>22</v>
      </c>
    </row>
    <row r="18" spans="1:18" ht="37.5">
      <c r="A18" s="31" t="s">
        <v>57</v>
      </c>
      <c r="B18" s="32">
        <f>B19+B20+B21+B22</f>
        <v>319064.7</v>
      </c>
      <c r="C18" s="32">
        <f aca="true" t="shared" si="0" ref="C18:K18">C19+C20+C21+C22</f>
        <v>297287.1</v>
      </c>
      <c r="D18" s="32">
        <f t="shared" si="0"/>
        <v>308650.8</v>
      </c>
      <c r="E18" s="32">
        <f t="shared" si="0"/>
        <v>404586</v>
      </c>
      <c r="F18" s="33">
        <f t="shared" si="0"/>
        <v>578238.6</v>
      </c>
      <c r="G18" s="33">
        <f t="shared" si="0"/>
        <v>329096.1</v>
      </c>
      <c r="H18" s="33">
        <f t="shared" si="0"/>
        <v>314166.9</v>
      </c>
      <c r="I18" s="33">
        <f t="shared" si="0"/>
        <v>312780.9</v>
      </c>
      <c r="J18" s="32">
        <f>J19+J20+J21+J22</f>
        <v>322705.5</v>
      </c>
      <c r="K18" s="32">
        <f t="shared" si="0"/>
        <v>322705.5</v>
      </c>
      <c r="L18" s="32">
        <f aca="true" t="shared" si="1" ref="L18:R18">L19+L20+L21+L22</f>
        <v>322705.5</v>
      </c>
      <c r="M18" s="32">
        <f t="shared" si="1"/>
        <v>322705.5</v>
      </c>
      <c r="N18" s="32">
        <f t="shared" si="1"/>
        <v>196522.8</v>
      </c>
      <c r="O18" s="32">
        <f t="shared" si="1"/>
        <v>161087.6</v>
      </c>
      <c r="P18" s="32">
        <f t="shared" si="1"/>
        <v>155945.3</v>
      </c>
      <c r="Q18" s="32">
        <f t="shared" si="1"/>
        <v>155945.3</v>
      </c>
      <c r="R18" s="32">
        <f t="shared" si="1"/>
        <v>4824194.1</v>
      </c>
    </row>
    <row r="19" spans="1:23" ht="37.5">
      <c r="A19" s="31" t="s">
        <v>58</v>
      </c>
      <c r="B19" s="32">
        <f>'приложение 11'!E21+'приложение 11'!E57+'приложение 11'!E103+'приложение 11'!E154+'приложение 11'!E159</f>
        <v>259272.3</v>
      </c>
      <c r="C19" s="32">
        <f>'приложение 11'!F21+'приложение 11'!F57+'приложение 11'!F103+'приложение 11'!F154+'приложение 11'!F159</f>
        <v>239989.5</v>
      </c>
      <c r="D19" s="32">
        <f>'приложение 11'!G21+'приложение 11'!G57+'приложение 11'!G103+'приложение 11'!G154+'приложение 11'!G159</f>
        <v>253400.6</v>
      </c>
      <c r="E19" s="32">
        <f>'приложение 11'!H21+'приложение 11'!H57+'приложение 11'!H103+'приложение 11'!H154+'приложение 11'!H159</f>
        <v>350767.1</v>
      </c>
      <c r="F19" s="32">
        <f>'приложение 11'!I21+'приложение 11'!I57+'приложение 11'!I103+'приложение 11'!I154+'приложение 11'!I159</f>
        <v>373505.6</v>
      </c>
      <c r="G19" s="32">
        <f>'приложение 11'!J21+'приложение 11'!J57+'приложение 11'!J103+'приложение 11'!J154+'приложение 11'!J159</f>
        <v>310249.4</v>
      </c>
      <c r="H19" s="32">
        <f>'приложение 11'!K21+'приложение 11'!K57+'приложение 11'!K103+'приложение 11'!K154+'приложение 11'!K159</f>
        <v>295932.8</v>
      </c>
      <c r="I19" s="32">
        <f>'приложение 11'!L21+'приложение 11'!L57+'приложение 11'!L103+'приложение 11'!L154+'приложение 11'!L159</f>
        <v>292265.8</v>
      </c>
      <c r="J19" s="32">
        <f>'приложение 11'!M21+'приложение 11'!M57+'приложение 11'!M103+'приложение 11'!M154+'приложение 11'!M159</f>
        <v>322705.5</v>
      </c>
      <c r="K19" s="32">
        <f>'приложение 11'!N21+'приложение 11'!N57+'приложение 11'!N103+'приложение 11'!N154+'приложение 11'!N159</f>
        <v>322705.5</v>
      </c>
      <c r="L19" s="32">
        <f>'приложение 11'!O21+'приложение 11'!O57+'приложение 11'!O103+'приложение 11'!O154+'приложение 11'!O159</f>
        <v>322705.5</v>
      </c>
      <c r="M19" s="32">
        <f>'приложение 11'!P21+'приложение 11'!P57+'приложение 11'!P103+'приложение 11'!P154+'приложение 11'!P159</f>
        <v>322705.5</v>
      </c>
      <c r="N19" s="32">
        <f>'приложение 11'!Q21+'приложение 11'!Q57+'приложение 11'!Q103+'приложение 11'!Q154+'приложение 11'!Q159</f>
        <v>196522.8</v>
      </c>
      <c r="O19" s="32">
        <f>'приложение 11'!R21+'приложение 11'!R57+'приложение 11'!R103+'приложение 11'!R154+'приложение 11'!R159</f>
        <v>161087.6</v>
      </c>
      <c r="P19" s="32">
        <f>'приложение 11'!S21+'приложение 11'!S57+'приложение 11'!S103+'приложение 11'!S154+'приложение 11'!S159</f>
        <v>155945.3</v>
      </c>
      <c r="Q19" s="32">
        <f>'приложение 11'!T21+'приложение 11'!T57+'приложение 11'!T103+'приложение 11'!T154+'приложение 11'!T159</f>
        <v>155945.3</v>
      </c>
      <c r="R19" s="32">
        <f>SUM(B19:Q19)</f>
        <v>4335706.1</v>
      </c>
      <c r="W19" s="29"/>
    </row>
    <row r="20" spans="1:18" ht="18.75">
      <c r="A20" s="31" t="s">
        <v>119</v>
      </c>
      <c r="B20" s="32">
        <f>'приложение 11'!E20+'приложение 11'!E56+'приложение 11'!E102+'приложение 11'!E153+'приложение 11'!E158</f>
        <v>0</v>
      </c>
      <c r="C20" s="32">
        <f>'приложение 11'!F20+'приложение 11'!F56+'приложение 11'!F102+'приложение 11'!F153+'приложение 11'!F158</f>
        <v>0</v>
      </c>
      <c r="D20" s="32">
        <f>'приложение 11'!G20+'приложение 11'!G56+'приложение 11'!G102+'приложение 11'!G153+'приложение 11'!G158</f>
        <v>0</v>
      </c>
      <c r="E20" s="32">
        <f>'приложение 11'!H20+'приложение 11'!H56+'приложение 11'!H102+'приложение 11'!H153+'приложение 11'!H158</f>
        <v>0</v>
      </c>
      <c r="F20" s="32">
        <f>'приложение 11'!I20+'приложение 11'!I56+'приложение 11'!I102+'приложение 11'!I153+'приложение 11'!I158</f>
        <v>164033.3</v>
      </c>
      <c r="G20" s="32">
        <f>'приложение 11'!J20+'приложение 11'!J56+'приложение 11'!J102+'приложение 11'!J153+'приложение 11'!J158</f>
        <v>0</v>
      </c>
      <c r="H20" s="32">
        <f>'приложение 11'!K20+'приложение 11'!K56+'приложение 11'!K102+'приложение 11'!K153+'приложение 11'!K158</f>
        <v>0</v>
      </c>
      <c r="I20" s="32">
        <f>'приложение 11'!L20+'приложение 11'!L56+'приложение 11'!L102+'приложение 11'!L153+'приложение 11'!L158</f>
        <v>0</v>
      </c>
      <c r="J20" s="32">
        <f>'приложение 11'!M20+'приложение 11'!M56+'приложение 11'!M102+'приложение 11'!M153+'приложение 11'!M158</f>
        <v>0</v>
      </c>
      <c r="K20" s="32">
        <f>'приложение 11'!N20+'приложение 11'!N56+'приложение 11'!N102+'приложение 11'!N153+'приложение 11'!N158</f>
        <v>0</v>
      </c>
      <c r="L20" s="32">
        <f>'приложение 11'!O20+'приложение 11'!O56+'приложение 11'!O102+'приложение 11'!O153+'приложение 11'!O158</f>
        <v>0</v>
      </c>
      <c r="M20" s="32">
        <f>'приложение 11'!P20+'приложение 11'!P56+'приложение 11'!P102+'приложение 11'!P153+'приложение 11'!P158</f>
        <v>0</v>
      </c>
      <c r="N20" s="32">
        <f>'приложение 11'!Q20+'приложение 11'!Q56+'приложение 11'!Q102+'приложение 11'!Q153+'приложение 11'!Q158</f>
        <v>0</v>
      </c>
      <c r="O20" s="32">
        <f>'приложение 11'!R20+'приложение 11'!R56+'приложение 11'!R102+'приложение 11'!R153+'приложение 11'!R158</f>
        <v>0</v>
      </c>
      <c r="P20" s="32">
        <f>'приложение 11'!S20+'приложение 11'!S56+'приложение 11'!S102+'приложение 11'!S153+'приложение 11'!S158</f>
        <v>0</v>
      </c>
      <c r="Q20" s="32">
        <f>'приложение 11'!T20+'приложение 11'!T56+'приложение 11'!T102+'приложение 11'!T153+'приложение 11'!T158</f>
        <v>0</v>
      </c>
      <c r="R20" s="32">
        <f>SUM(B20:Q20)</f>
        <v>164033.3</v>
      </c>
    </row>
    <row r="21" spans="1:18" ht="18.75">
      <c r="A21" s="31" t="s">
        <v>120</v>
      </c>
      <c r="B21" s="32">
        <f>'приложение 11'!E19+'приложение 11'!E55+'приложение 11'!E101+'приложение 11'!E152+'приложение 11'!E157</f>
        <v>58478.7</v>
      </c>
      <c r="C21" s="32">
        <f>'приложение 11'!F19+'приложение 11'!F55+'приложение 11'!F101+'приложение 11'!F152+'приложение 11'!F157</f>
        <v>57297.6</v>
      </c>
      <c r="D21" s="32">
        <f>'приложение 11'!G19+'приложение 11'!G55+'приложение 11'!G101+'приложение 11'!G152+'приложение 11'!G157</f>
        <v>34329.2</v>
      </c>
      <c r="E21" s="32">
        <f>'приложение 11'!H19+'приложение 11'!H55+'приложение 11'!H101+'приложение 11'!H152+'приложение 11'!H157</f>
        <v>19649.9</v>
      </c>
      <c r="F21" s="32">
        <f>'приложение 11'!I19+'приложение 11'!I55+'приложение 11'!I101+'приложение 11'!I152+'приложение 11'!I157</f>
        <v>39012.2</v>
      </c>
      <c r="G21" s="32">
        <f>'приложение 11'!J19+'приложение 11'!J55+'приложение 11'!J101+'приложение 11'!J152+'приложение 11'!J157</f>
        <v>6329.2</v>
      </c>
      <c r="H21" s="32">
        <f>'приложение 11'!K19+'приложение 11'!K55+'приложение 11'!K101+'приложение 11'!K152+'приложение 11'!K157</f>
        <v>6329.1</v>
      </c>
      <c r="I21" s="32">
        <f>'приложение 11'!L19+'приложение 11'!L55+'приложение 11'!L101+'приложение 11'!L152+'приложение 11'!L157</f>
        <v>16274.1</v>
      </c>
      <c r="J21" s="32">
        <f>'приложение 11'!M19+'приложение 11'!M55+'приложение 11'!M101+'приложение 11'!M152+'приложение 11'!M157</f>
        <v>0</v>
      </c>
      <c r="K21" s="32">
        <f>'приложение 11'!N19+'приложение 11'!N55+'приложение 11'!N101+'приложение 11'!N152+'приложение 11'!N157</f>
        <v>0</v>
      </c>
      <c r="L21" s="32">
        <f>'приложение 11'!O19+'приложение 11'!O55+'приложение 11'!O101+'приложение 11'!O152+'приложение 11'!O157</f>
        <v>0</v>
      </c>
      <c r="M21" s="32">
        <f>'приложение 11'!P19+'приложение 11'!P55+'приложение 11'!P101+'приложение 11'!P152+'приложение 11'!P157</f>
        <v>0</v>
      </c>
      <c r="N21" s="32">
        <f>'приложение 11'!Q19+'приложение 11'!Q55+'приложение 11'!Q101+'приложение 11'!Q152+'приложение 11'!Q157</f>
        <v>0</v>
      </c>
      <c r="O21" s="32">
        <f>'приложение 11'!R19+'приложение 11'!R55+'приложение 11'!R101+'приложение 11'!R152+'приложение 11'!R157</f>
        <v>0</v>
      </c>
      <c r="P21" s="32">
        <f>'приложение 11'!S19+'приложение 11'!S55+'приложение 11'!S101+'приложение 11'!S152+'приложение 11'!S157</f>
        <v>0</v>
      </c>
      <c r="Q21" s="32">
        <f>'приложение 11'!T19+'приложение 11'!T55+'приложение 11'!T101+'приложение 11'!T152+'приложение 11'!T157</f>
        <v>0</v>
      </c>
      <c r="R21" s="32">
        <f>SUM(B21:Q21)</f>
        <v>237700</v>
      </c>
    </row>
    <row r="22" spans="1:18" ht="37.5">
      <c r="A22" s="31" t="s">
        <v>59</v>
      </c>
      <c r="B22" s="32">
        <f>'приложение 11'!E22+'приложение 11'!E58+'приложение 11'!E104+'приложение 11'!E155+'приложение 11'!E160</f>
        <v>1313.7</v>
      </c>
      <c r="C22" s="32">
        <f>'приложение 11'!F22+'приложение 11'!F58+'приложение 11'!F104+'приложение 11'!F155+'приложение 11'!F160</f>
        <v>0</v>
      </c>
      <c r="D22" s="32">
        <f>'приложение 11'!G22+'приложение 11'!G58+'приложение 11'!G104+'приложение 11'!G155+'приложение 11'!G160</f>
        <v>20921</v>
      </c>
      <c r="E22" s="32">
        <f>'приложение 11'!H22+'приложение 11'!H58+'приложение 11'!H104+'приложение 11'!H155+'приложение 11'!H160</f>
        <v>34169</v>
      </c>
      <c r="F22" s="32">
        <f>'приложение 11'!I22+'приложение 11'!I58+'приложение 11'!I104+'приложение 11'!I155+'приложение 11'!I160</f>
        <v>1687.5</v>
      </c>
      <c r="G22" s="32">
        <f>'приложение 11'!J22+'приложение 11'!J58+'приложение 11'!J104+'приложение 11'!J155+'приложение 11'!J160</f>
        <v>12517.5</v>
      </c>
      <c r="H22" s="32">
        <f>'приложение 11'!K22+'приложение 11'!K58+'приложение 11'!K104+'приложение 11'!K155+'приложение 11'!K160</f>
        <v>11905</v>
      </c>
      <c r="I22" s="32">
        <f>'приложение 11'!L22+'приложение 11'!L58+'приложение 11'!L104+'приложение 11'!L155+'приложение 11'!L160</f>
        <v>4241</v>
      </c>
      <c r="J22" s="32">
        <f>'приложение 11'!M22+'приложение 11'!M58+'приложение 11'!M104+'приложение 11'!M155+'приложение 11'!M160</f>
        <v>0</v>
      </c>
      <c r="K22" s="32">
        <f>'приложение 11'!N22+'приложение 11'!N58+'приложение 11'!N104+'приложение 11'!N155+'приложение 11'!N160</f>
        <v>0</v>
      </c>
      <c r="L22" s="32">
        <f>'приложение 11'!O22+'приложение 11'!O58+'приложение 11'!O104+'приложение 11'!O155+'приложение 11'!O160</f>
        <v>0</v>
      </c>
      <c r="M22" s="32">
        <f>'приложение 11'!P22+'приложение 11'!P58+'приложение 11'!P104+'приложение 11'!P155+'приложение 11'!P160</f>
        <v>0</v>
      </c>
      <c r="N22" s="32">
        <f>'приложение 11'!Q22+'приложение 11'!Q58+'приложение 11'!Q104+'приложение 11'!Q155+'приложение 11'!Q160</f>
        <v>0</v>
      </c>
      <c r="O22" s="32">
        <f>'приложение 11'!R22+'приложение 11'!R58+'приложение 11'!R104+'приложение 11'!R155+'приложение 11'!R160</f>
        <v>0</v>
      </c>
      <c r="P22" s="32">
        <f>'приложение 11'!S22+'приложение 11'!S58+'приложение 11'!S104+'приложение 11'!S155+'приложение 11'!S160</f>
        <v>0</v>
      </c>
      <c r="Q22" s="32">
        <f>'приложение 11'!T22+'приложение 11'!T58+'приложение 11'!T104+'приложение 11'!T155+'приложение 11'!T160</f>
        <v>0</v>
      </c>
      <c r="R22" s="32">
        <f>SUM(B22:Q22)</f>
        <v>86754.7</v>
      </c>
    </row>
    <row r="23" spans="1:18" ht="37.5">
      <c r="A23" s="31" t="s">
        <v>60</v>
      </c>
      <c r="B23" s="32">
        <f>B24+B25+B26+B27</f>
        <v>57027.6</v>
      </c>
      <c r="C23" s="32">
        <f aca="true" t="shared" si="2" ref="C23:L23">C24+C25+C26+C27</f>
        <v>0</v>
      </c>
      <c r="D23" s="32">
        <f t="shared" si="2"/>
        <v>5671.5</v>
      </c>
      <c r="E23" s="32">
        <f t="shared" si="2"/>
        <v>13514.2</v>
      </c>
      <c r="F23" s="32">
        <f t="shared" si="2"/>
        <v>69705.2</v>
      </c>
      <c r="G23" s="32">
        <f t="shared" si="2"/>
        <v>8000</v>
      </c>
      <c r="H23" s="32">
        <f t="shared" si="2"/>
        <v>8000</v>
      </c>
      <c r="I23" s="32">
        <f t="shared" si="2"/>
        <v>8000</v>
      </c>
      <c r="J23" s="32">
        <f t="shared" si="2"/>
        <v>8000</v>
      </c>
      <c r="K23" s="32">
        <f t="shared" si="2"/>
        <v>8000</v>
      </c>
      <c r="L23" s="32">
        <f t="shared" si="2"/>
        <v>8000</v>
      </c>
      <c r="M23" s="32">
        <f>M24+M25+M26+M27</f>
        <v>8000</v>
      </c>
      <c r="N23" s="32">
        <f>N24+N25+N26+N27</f>
        <v>8000</v>
      </c>
      <c r="O23" s="32">
        <f>O24+O25+O26+O27</f>
        <v>8000</v>
      </c>
      <c r="P23" s="32">
        <f>P24+P25+P26+P27</f>
        <v>8000</v>
      </c>
      <c r="Q23" s="32">
        <f>Q24+Q25+Q26+Q27</f>
        <v>8000</v>
      </c>
      <c r="R23" s="32">
        <f>R25+R24+R26+R27</f>
        <v>233918.5</v>
      </c>
    </row>
    <row r="24" spans="1:18" ht="37.5">
      <c r="A24" s="31" t="s">
        <v>61</v>
      </c>
      <c r="B24" s="32">
        <v>57027.6</v>
      </c>
      <c r="C24" s="32">
        <v>0</v>
      </c>
      <c r="D24" s="32">
        <v>5671.5</v>
      </c>
      <c r="E24" s="32">
        <v>13514.2</v>
      </c>
      <c r="F24" s="32">
        <v>26800.7</v>
      </c>
      <c r="G24" s="32">
        <v>8000</v>
      </c>
      <c r="H24" s="32">
        <v>8000</v>
      </c>
      <c r="I24" s="32">
        <v>8000</v>
      </c>
      <c r="J24" s="32">
        <v>8000</v>
      </c>
      <c r="K24" s="32">
        <v>8000</v>
      </c>
      <c r="L24" s="32">
        <v>8000</v>
      </c>
      <c r="M24" s="32">
        <v>8000</v>
      </c>
      <c r="N24" s="32">
        <v>8000</v>
      </c>
      <c r="O24" s="32">
        <v>8000</v>
      </c>
      <c r="P24" s="32">
        <v>8000</v>
      </c>
      <c r="Q24" s="32">
        <v>8000</v>
      </c>
      <c r="R24" s="32">
        <f>SUM(B24:Q24)</f>
        <v>191014</v>
      </c>
    </row>
    <row r="25" spans="1:18" ht="18.75">
      <c r="A25" s="31" t="s">
        <v>119</v>
      </c>
      <c r="B25" s="32">
        <v>0</v>
      </c>
      <c r="C25" s="32">
        <v>0</v>
      </c>
      <c r="D25" s="32">
        <v>0</v>
      </c>
      <c r="E25" s="32">
        <v>0</v>
      </c>
      <c r="F25" s="32">
        <v>42904.5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f>SUM(B25:Q25)</f>
        <v>42904.5</v>
      </c>
    </row>
    <row r="26" spans="1:18" ht="18.75">
      <c r="A26" s="31" t="s">
        <v>120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f>SUM(B26:Q26)</f>
        <v>0</v>
      </c>
    </row>
    <row r="27" spans="1:18" ht="37.5">
      <c r="A27" s="31" t="s">
        <v>62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f>SUM(B27:Q27)</f>
        <v>0</v>
      </c>
    </row>
    <row r="28" spans="1:18" ht="37.5">
      <c r="A28" s="31" t="s">
        <v>63</v>
      </c>
      <c r="B28" s="32">
        <f>B29+B30+B31+B32</f>
        <v>262037.1</v>
      </c>
      <c r="C28" s="32">
        <f aca="true" t="shared" si="3" ref="C28:L28">C29+C30+C31+C32</f>
        <v>297287.1</v>
      </c>
      <c r="D28" s="32">
        <f>D29+D30+D31+D32</f>
        <v>302979.3</v>
      </c>
      <c r="E28" s="32">
        <f t="shared" si="3"/>
        <v>391071.8</v>
      </c>
      <c r="F28" s="32">
        <f t="shared" si="3"/>
        <v>508533.4</v>
      </c>
      <c r="G28" s="32">
        <f t="shared" si="3"/>
        <v>321096.1</v>
      </c>
      <c r="H28" s="32">
        <f t="shared" si="3"/>
        <v>306166.9</v>
      </c>
      <c r="I28" s="32">
        <f t="shared" si="3"/>
        <v>304780.9</v>
      </c>
      <c r="J28" s="32">
        <f t="shared" si="3"/>
        <v>314705.5</v>
      </c>
      <c r="K28" s="32">
        <f t="shared" si="3"/>
        <v>314705.5</v>
      </c>
      <c r="L28" s="32">
        <f t="shared" si="3"/>
        <v>314705.5</v>
      </c>
      <c r="M28" s="32">
        <f aca="true" t="shared" si="4" ref="M28:R28">M29+M30+M31+M32</f>
        <v>314705.5</v>
      </c>
      <c r="N28" s="32">
        <f t="shared" si="4"/>
        <v>188522.8</v>
      </c>
      <c r="O28" s="32">
        <f t="shared" si="4"/>
        <v>153087.6</v>
      </c>
      <c r="P28" s="32">
        <f t="shared" si="4"/>
        <v>147945.3</v>
      </c>
      <c r="Q28" s="32">
        <f t="shared" si="4"/>
        <v>147945.3</v>
      </c>
      <c r="R28" s="32">
        <f t="shared" si="4"/>
        <v>4590275.6</v>
      </c>
    </row>
    <row r="29" spans="1:18" ht="37.5">
      <c r="A29" s="31" t="s">
        <v>61</v>
      </c>
      <c r="B29" s="32">
        <f>B19-B24</f>
        <v>202244.7</v>
      </c>
      <c r="C29" s="32">
        <f aca="true" t="shared" si="5" ref="C29:L32">C19-C24</f>
        <v>239989.5</v>
      </c>
      <c r="D29" s="32">
        <f t="shared" si="5"/>
        <v>247729.1</v>
      </c>
      <c r="E29" s="32">
        <f t="shared" si="5"/>
        <v>337252.9</v>
      </c>
      <c r="F29" s="32">
        <f>F19-F24</f>
        <v>346704.9</v>
      </c>
      <c r="G29" s="32">
        <f t="shared" si="5"/>
        <v>302249.4</v>
      </c>
      <c r="H29" s="32">
        <f t="shared" si="5"/>
        <v>287932.8</v>
      </c>
      <c r="I29" s="32">
        <f t="shared" si="5"/>
        <v>284265.8</v>
      </c>
      <c r="J29" s="32">
        <f t="shared" si="5"/>
        <v>314705.5</v>
      </c>
      <c r="K29" s="32">
        <f t="shared" si="5"/>
        <v>314705.5</v>
      </c>
      <c r="L29" s="32">
        <f t="shared" si="5"/>
        <v>314705.5</v>
      </c>
      <c r="M29" s="32">
        <f aca="true" t="shared" si="6" ref="M29:Q32">M19-M24</f>
        <v>314705.5</v>
      </c>
      <c r="N29" s="32">
        <f t="shared" si="6"/>
        <v>188522.8</v>
      </c>
      <c r="O29" s="32">
        <f t="shared" si="6"/>
        <v>153087.6</v>
      </c>
      <c r="P29" s="32">
        <f t="shared" si="6"/>
        <v>147945.3</v>
      </c>
      <c r="Q29" s="32">
        <f t="shared" si="6"/>
        <v>147945.3</v>
      </c>
      <c r="R29" s="32">
        <f>SUM(B29:Q29)</f>
        <v>4144692.1</v>
      </c>
    </row>
    <row r="30" spans="1:18" ht="18.75">
      <c r="A30" s="31" t="s">
        <v>119</v>
      </c>
      <c r="B30" s="32">
        <f>B20-B25</f>
        <v>0</v>
      </c>
      <c r="C30" s="32">
        <f t="shared" si="5"/>
        <v>0</v>
      </c>
      <c r="D30" s="32">
        <f t="shared" si="5"/>
        <v>0</v>
      </c>
      <c r="E30" s="32">
        <f t="shared" si="5"/>
        <v>0</v>
      </c>
      <c r="F30" s="32">
        <f t="shared" si="5"/>
        <v>121128.8</v>
      </c>
      <c r="G30" s="32">
        <f t="shared" si="5"/>
        <v>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6"/>
        <v>0</v>
      </c>
      <c r="N30" s="32">
        <f t="shared" si="6"/>
        <v>0</v>
      </c>
      <c r="O30" s="32">
        <f t="shared" si="6"/>
        <v>0</v>
      </c>
      <c r="P30" s="32">
        <f t="shared" si="6"/>
        <v>0</v>
      </c>
      <c r="Q30" s="32">
        <f t="shared" si="6"/>
        <v>0</v>
      </c>
      <c r="R30" s="32">
        <f>SUM(B30:Q30)</f>
        <v>121128.8</v>
      </c>
    </row>
    <row r="31" spans="1:18" ht="18.75">
      <c r="A31" s="31" t="s">
        <v>120</v>
      </c>
      <c r="B31" s="32">
        <f>B21-B26</f>
        <v>58478.7</v>
      </c>
      <c r="C31" s="32">
        <f t="shared" si="5"/>
        <v>57297.6</v>
      </c>
      <c r="D31" s="32">
        <f t="shared" si="5"/>
        <v>34329.2</v>
      </c>
      <c r="E31" s="32">
        <f t="shared" si="5"/>
        <v>19649.9</v>
      </c>
      <c r="F31" s="32">
        <f t="shared" si="5"/>
        <v>39012.2</v>
      </c>
      <c r="G31" s="32">
        <f t="shared" si="5"/>
        <v>6329.2</v>
      </c>
      <c r="H31" s="32">
        <f t="shared" si="5"/>
        <v>6329.1</v>
      </c>
      <c r="I31" s="32">
        <f t="shared" si="5"/>
        <v>16274.1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6"/>
        <v>0</v>
      </c>
      <c r="N31" s="32">
        <f t="shared" si="6"/>
        <v>0</v>
      </c>
      <c r="O31" s="32">
        <f t="shared" si="6"/>
        <v>0</v>
      </c>
      <c r="P31" s="32">
        <f t="shared" si="6"/>
        <v>0</v>
      </c>
      <c r="Q31" s="32">
        <f t="shared" si="6"/>
        <v>0</v>
      </c>
      <c r="R31" s="32">
        <f>SUM(B31:Q31)</f>
        <v>237700</v>
      </c>
    </row>
    <row r="32" spans="1:18" ht="37.5">
      <c r="A32" s="31" t="s">
        <v>62</v>
      </c>
      <c r="B32" s="32">
        <f>B22-B27</f>
        <v>1313.7</v>
      </c>
      <c r="C32" s="32">
        <f t="shared" si="5"/>
        <v>0</v>
      </c>
      <c r="D32" s="32">
        <f t="shared" si="5"/>
        <v>20921</v>
      </c>
      <c r="E32" s="32">
        <f t="shared" si="5"/>
        <v>34169</v>
      </c>
      <c r="F32" s="32">
        <f t="shared" si="5"/>
        <v>1687.5</v>
      </c>
      <c r="G32" s="32">
        <f t="shared" si="5"/>
        <v>12517.5</v>
      </c>
      <c r="H32" s="32">
        <f t="shared" si="5"/>
        <v>11905</v>
      </c>
      <c r="I32" s="32">
        <f t="shared" si="5"/>
        <v>4241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6"/>
        <v>0</v>
      </c>
      <c r="N32" s="32">
        <f t="shared" si="6"/>
        <v>0</v>
      </c>
      <c r="O32" s="32">
        <f t="shared" si="6"/>
        <v>0</v>
      </c>
      <c r="P32" s="32">
        <f t="shared" si="6"/>
        <v>0</v>
      </c>
      <c r="Q32" s="32">
        <f t="shared" si="6"/>
        <v>0</v>
      </c>
      <c r="R32" s="32">
        <f>SUM(B32:Q32)</f>
        <v>86754.7</v>
      </c>
    </row>
    <row r="33" ht="42" customHeight="1"/>
    <row r="34" spans="1:22" ht="24">
      <c r="A34" s="74"/>
      <c r="B34" s="74"/>
      <c r="C34" s="74"/>
      <c r="D34" s="74"/>
      <c r="E34" s="7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5"/>
      <c r="S34" s="36"/>
      <c r="T34" s="36"/>
      <c r="U34" s="36"/>
      <c r="V34" s="36"/>
    </row>
    <row r="35" spans="1:22" ht="24">
      <c r="A35" s="74"/>
      <c r="B35" s="74"/>
      <c r="C35" s="74"/>
      <c r="D35" s="74"/>
      <c r="E35" s="74"/>
      <c r="F35" s="2"/>
      <c r="G35" s="1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</row>
    <row r="36" spans="1:20" ht="18.7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77"/>
      <c r="M36" s="77"/>
      <c r="N36" s="77"/>
      <c r="O36" s="77"/>
      <c r="P36" s="77"/>
      <c r="Q36" s="77"/>
      <c r="R36" s="77"/>
      <c r="S36" s="39"/>
      <c r="T36" s="39"/>
    </row>
    <row r="37" spans="1:20" ht="15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9"/>
      <c r="T37" s="39"/>
    </row>
    <row r="38" spans="1:18" ht="15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</row>
  </sheetData>
  <sheetProtection/>
  <mergeCells count="11">
    <mergeCell ref="N6:P6"/>
    <mergeCell ref="A35:E35"/>
    <mergeCell ref="H35:V35"/>
    <mergeCell ref="A12:R12"/>
    <mergeCell ref="A13:R13"/>
    <mergeCell ref="L36:R36"/>
    <mergeCell ref="N1:P1"/>
    <mergeCell ref="N2:P2"/>
    <mergeCell ref="A15:A16"/>
    <mergeCell ref="B15:R15"/>
    <mergeCell ref="A34:E34"/>
  </mergeCells>
  <printOptions/>
  <pageMargins left="0.35433070866141736" right="0.35433070866141736" top="1.3779527559055118" bottom="0.3937007874015748" header="0.31496062992125984" footer="0.31496062992125984"/>
  <pageSetup fitToHeight="0" fitToWidth="1" horizontalDpi="600" verticalDpi="600" orientation="landscape" paperSize="9" scale="60" r:id="rId1"/>
  <headerFooter differentFirst="1">
    <oddHeader>&amp;R&amp;P</oddHeader>
  </headerFooter>
  <rowBreaks count="1" manualBreakCount="1">
    <brk id="28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9:Q86"/>
  <sheetViews>
    <sheetView view="pageBreakPreview" zoomScale="60" zoomScalePageLayoutView="0" workbookViewId="0" topLeftCell="A1">
      <selection activeCell="N21" sqref="N21"/>
    </sheetView>
  </sheetViews>
  <sheetFormatPr defaultColWidth="9.00390625" defaultRowHeight="15.75"/>
  <cols>
    <col min="1" max="1" width="6.25390625" style="5" customWidth="1"/>
    <col min="2" max="2" width="25.125" style="5" customWidth="1"/>
    <col min="3" max="3" width="13.875" style="5" customWidth="1"/>
    <col min="4" max="4" width="14.875" style="5" customWidth="1"/>
    <col min="5" max="16" width="8.875" style="5" customWidth="1"/>
    <col min="17" max="17" width="14.50390625" style="5" customWidth="1"/>
    <col min="18" max="16384" width="9.00390625" style="5" customWidth="1"/>
  </cols>
  <sheetData>
    <row r="29" spans="1:17" ht="26.25">
      <c r="A29" s="6" t="s">
        <v>70</v>
      </c>
      <c r="B29" s="6"/>
      <c r="C29" s="6"/>
      <c r="D29" s="6"/>
      <c r="E29" s="6"/>
      <c r="F29" s="6"/>
      <c r="G29" s="6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6" ht="26.25">
      <c r="A30" s="8" t="s">
        <v>71</v>
      </c>
      <c r="B30" s="8"/>
      <c r="C30" s="8"/>
      <c r="D30" s="8"/>
      <c r="E30" s="8"/>
      <c r="F30" s="8"/>
      <c r="G30" s="8"/>
      <c r="H30" s="7"/>
      <c r="I30" s="7"/>
      <c r="J30" s="7"/>
      <c r="K30" s="7"/>
      <c r="L30" s="83" t="s">
        <v>72</v>
      </c>
      <c r="M30" s="83"/>
      <c r="N30" s="7"/>
      <c r="O30" s="7"/>
      <c r="P30" s="7"/>
    </row>
    <row r="31" spans="1:17" ht="26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26.25">
      <c r="A32" s="6" t="s">
        <v>74</v>
      </c>
      <c r="B32" s="6"/>
      <c r="C32" s="6"/>
      <c r="D32" s="6"/>
      <c r="E32" s="6"/>
      <c r="F32" s="6"/>
      <c r="G32" s="6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4" ht="26.25">
      <c r="A33" s="81" t="s">
        <v>73</v>
      </c>
      <c r="B33" s="81"/>
      <c r="C33" s="81"/>
      <c r="D33" s="81"/>
      <c r="E33" s="81"/>
      <c r="F33" s="81"/>
      <c r="G33" s="81"/>
      <c r="H33" s="7"/>
      <c r="I33" s="7"/>
      <c r="J33" s="7"/>
      <c r="K33" s="9"/>
      <c r="L33" s="83" t="s">
        <v>75</v>
      </c>
      <c r="M33" s="83"/>
      <c r="N33" s="83"/>
    </row>
    <row r="84" s="3" customFormat="1" ht="18"/>
    <row r="85" s="4" customFormat="1" ht="18.75"/>
    <row r="86" spans="8:9" ht="18.75">
      <c r="H86" s="82"/>
      <c r="I86" s="82"/>
    </row>
  </sheetData>
  <sheetProtection/>
  <mergeCells count="4">
    <mergeCell ref="A33:G33"/>
    <mergeCell ref="H86:I86"/>
    <mergeCell ref="L30:M30"/>
    <mergeCell ref="L33:N33"/>
  </mergeCells>
  <printOptions/>
  <pageMargins left="0.3937007874015748" right="0.3937007874015748" top="1.3779527559055118" bottom="0.3937007874015748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Евгения Константиновна  Борисова</cp:lastModifiedBy>
  <cp:lastPrinted>2020-02-21T06:06:52Z</cp:lastPrinted>
  <dcterms:created xsi:type="dcterms:W3CDTF">2014-05-05T02:33:31Z</dcterms:created>
  <dcterms:modified xsi:type="dcterms:W3CDTF">2020-03-23T07:55:38Z</dcterms:modified>
  <cp:category/>
  <cp:version/>
  <cp:contentType/>
  <cp:contentStatus/>
</cp:coreProperties>
</file>