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585" windowWidth="14805" windowHeight="7530"/>
  </bookViews>
  <sheets>
    <sheet name="План дезинфекции" sheetId="73" r:id="rId1"/>
  </sheets>
  <definedNames>
    <definedName name="_xlnm._FilterDatabase" localSheetId="0" hidden="1">'План дезинфекции'!$A$11:$F$185</definedName>
    <definedName name="_xlnm.Print_Titles" localSheetId="0">'План дезинфекции'!$11:$13</definedName>
  </definedNames>
  <calcPr calcId="125725"/>
</workbook>
</file>

<file path=xl/calcChain.xml><?xml version="1.0" encoding="utf-8"?>
<calcChain xmlns="http://schemas.openxmlformats.org/spreadsheetml/2006/main">
  <c r="F23" i="73"/>
  <c r="F94"/>
  <c r="F30"/>
  <c r="F90"/>
  <c r="F108" l="1"/>
  <c r="F83"/>
  <c r="F78" l="1"/>
  <c r="F44" l="1"/>
  <c r="F32"/>
  <c r="F62"/>
  <c r="F58" l="1"/>
  <c r="F110"/>
  <c r="F45" l="1"/>
  <c r="F20" l="1"/>
  <c r="F42"/>
  <c r="F69"/>
  <c r="F18" l="1"/>
  <c r="F14"/>
  <c r="F19"/>
  <c r="F21"/>
  <c r="F15"/>
  <c r="F159"/>
  <c r="F161"/>
  <c r="F160"/>
  <c r="F168"/>
  <c r="F153"/>
  <c r="F174"/>
  <c r="F158"/>
  <c r="F47"/>
  <c r="F151"/>
  <c r="F144"/>
  <c r="F141"/>
  <c r="F143"/>
  <c r="F148"/>
  <c r="F43"/>
  <c r="F146"/>
  <c r="F84"/>
  <c r="F124"/>
  <c r="F137"/>
  <c r="F132"/>
  <c r="F104"/>
  <c r="F121"/>
  <c r="F102"/>
  <c r="F101"/>
  <c r="F100"/>
  <c r="F97"/>
  <c r="F48"/>
  <c r="F81"/>
  <c r="F50"/>
  <c r="F186" l="1"/>
</calcChain>
</file>

<file path=xl/sharedStrings.xml><?xml version="1.0" encoding="utf-8"?>
<sst xmlns="http://schemas.openxmlformats.org/spreadsheetml/2006/main" count="530" uniqueCount="360">
  <si>
    <t>№
п/п</t>
  </si>
  <si>
    <t>Наименование
автомобильной
дороги</t>
  </si>
  <si>
    <t>Начальный пункт</t>
  </si>
  <si>
    <t>Конечный пункт</t>
  </si>
  <si>
    <t>Площадь, кв.м.</t>
  </si>
  <si>
    <t>пр-кт Комсомольский</t>
  </si>
  <si>
    <t>ул. Льва Толстого</t>
  </si>
  <si>
    <t>ул. Димитрова</t>
  </si>
  <si>
    <t>пр-кт Ленина</t>
  </si>
  <si>
    <t>ул. Северо-Западная</t>
  </si>
  <si>
    <t>пр-кт Космонавтов</t>
  </si>
  <si>
    <t>пл. Баварина</t>
  </si>
  <si>
    <t>пр-кт Социалистический</t>
  </si>
  <si>
    <t>ул. Молодежная</t>
  </si>
  <si>
    <t>пр-кт Сибирский</t>
  </si>
  <si>
    <t>Павловский тракт</t>
  </si>
  <si>
    <t>пр-кт Строителей</t>
  </si>
  <si>
    <t>ул. Сельскохозяйственная</t>
  </si>
  <si>
    <t>пр-кт Калинина</t>
  </si>
  <si>
    <t xml:space="preserve">пр-кт Космонавтов </t>
  </si>
  <si>
    <t>пр-кт Красноармейский</t>
  </si>
  <si>
    <t>ул. Папанинцев</t>
  </si>
  <si>
    <t>пр-кт Коммунаров</t>
  </si>
  <si>
    <t>ул.Меланжевая</t>
  </si>
  <si>
    <t>ул. Советской Армии</t>
  </si>
  <si>
    <t>ул. Антона Петрова</t>
  </si>
  <si>
    <t>ул. Матросова</t>
  </si>
  <si>
    <t>ул. 2-я Северо-Западная</t>
  </si>
  <si>
    <t>ул. Власихинская</t>
  </si>
  <si>
    <t>ул. Фурманова</t>
  </si>
  <si>
    <t>ул. Георгия Исакова</t>
  </si>
  <si>
    <t>ул.Матросова</t>
  </si>
  <si>
    <t>ул. Кулагина</t>
  </si>
  <si>
    <t>ул. Молодежная, 172</t>
  </si>
  <si>
    <t>ул. Телефонная</t>
  </si>
  <si>
    <t>ул. Гущина</t>
  </si>
  <si>
    <t>ул.Советской Армии</t>
  </si>
  <si>
    <t>ул. Юрина</t>
  </si>
  <si>
    <t>ул. Северо-Западная 2-я</t>
  </si>
  <si>
    <t>пер. Геблера</t>
  </si>
  <si>
    <t>ул. Мерзликина</t>
  </si>
  <si>
    <t>ул. Бехтерева</t>
  </si>
  <si>
    <t>ул. Полярная</t>
  </si>
  <si>
    <t>ул. Брестская</t>
  </si>
  <si>
    <t>ул. Деповская</t>
  </si>
  <si>
    <t>ул. Деповская, 2</t>
  </si>
  <si>
    <t>ул. Профинтерна</t>
  </si>
  <si>
    <t>ул. Крупской</t>
  </si>
  <si>
    <t>пер.Ядринцева</t>
  </si>
  <si>
    <t>ул. Меланжевая</t>
  </si>
  <si>
    <t>ул. Новоугольная</t>
  </si>
  <si>
    <t>ул. Привокзальная</t>
  </si>
  <si>
    <t>ул.Челюскинцев</t>
  </si>
  <si>
    <t>ул. Свердлова</t>
  </si>
  <si>
    <t>ул. Солнцева</t>
  </si>
  <si>
    <t>ул. Союза Республик</t>
  </si>
  <si>
    <t xml:space="preserve">ул. Фурманова </t>
  </si>
  <si>
    <t>ул. Власихинская,
пр-д Керамический</t>
  </si>
  <si>
    <t>ул. Червонная</t>
  </si>
  <si>
    <t>ул.Бехтерева</t>
  </si>
  <si>
    <t>ул.Чеглецова</t>
  </si>
  <si>
    <t>ул.80-й Гвардейской Дивизии</t>
  </si>
  <si>
    <t>ул.Полярная</t>
  </si>
  <si>
    <t>ул. Аносова</t>
  </si>
  <si>
    <t>ул. Попова</t>
  </si>
  <si>
    <t>ул.Георгиева</t>
  </si>
  <si>
    <t>ул. Сиреневая</t>
  </si>
  <si>
    <t>ул. Шумакова</t>
  </si>
  <si>
    <t>М/квартальный проезд
по ул. Павловский тракт</t>
  </si>
  <si>
    <t>Ул. Власихинская</t>
  </si>
  <si>
    <t>М/квартальный проезд
по ул. Малахова</t>
  </si>
  <si>
    <t>ул.Сельскохозяйственная, 11</t>
  </si>
  <si>
    <t>ул. Малахова</t>
  </si>
  <si>
    <t>ул. Заринская</t>
  </si>
  <si>
    <t>ул. Гридасова</t>
  </si>
  <si>
    <t>ул. Бабуркина</t>
  </si>
  <si>
    <t>ул. Автотранспортная</t>
  </si>
  <si>
    <t>Ул. Ветеринарная</t>
  </si>
  <si>
    <t>Ул. Дальняя</t>
  </si>
  <si>
    <t>ул. Новосибирская
большая объездная</t>
  </si>
  <si>
    <t>Ул. Мамонтова</t>
  </si>
  <si>
    <t>ул. Новосибирская</t>
  </si>
  <si>
    <t>Ул. Жасминная</t>
  </si>
  <si>
    <t>Ул. Энтузиастов</t>
  </si>
  <si>
    <t>ул. Хлеборобная</t>
  </si>
  <si>
    <t>ул.Взлетная</t>
  </si>
  <si>
    <t>ул. Солнечная Поляна</t>
  </si>
  <si>
    <t>Ул. Взлетная</t>
  </si>
  <si>
    <t>Ул. Юрина</t>
  </si>
  <si>
    <t>ул. Просторная</t>
  </si>
  <si>
    <t>ул. Панфиловцев</t>
  </si>
  <si>
    <t>Ул. Хлеборобная</t>
  </si>
  <si>
    <t>Ул. Просторная</t>
  </si>
  <si>
    <t>Жасминная</t>
  </si>
  <si>
    <t>Ул. Антона Петрова</t>
  </si>
  <si>
    <t>ул. Ленинградская</t>
  </si>
  <si>
    <t>проезд Южный Власихинский</t>
  </si>
  <si>
    <t>ул. Лазурная</t>
  </si>
  <si>
    <t>Ул. Бабуркина, 12</t>
  </si>
  <si>
    <t>ул. Радужная</t>
  </si>
  <si>
    <t>ул. Мамонтова</t>
  </si>
  <si>
    <t>ул. Островского</t>
  </si>
  <si>
    <t>ул. Энтузиастов</t>
  </si>
  <si>
    <t>пр. С.Власихинский</t>
  </si>
  <si>
    <t>ул. Дальняя</t>
  </si>
  <si>
    <t>ул. Трактовая</t>
  </si>
  <si>
    <t>ул. Сухэ-Батора</t>
  </si>
  <si>
    <t>Северный Власихинский</t>
  </si>
  <si>
    <t>ул. С. Ускова</t>
  </si>
  <si>
    <t>ул. 50 лет СССР</t>
  </si>
  <si>
    <t>ул. Георгиева</t>
  </si>
  <si>
    <t>ул. Взлетная</t>
  </si>
  <si>
    <t>Попова</t>
  </si>
  <si>
    <t>ул. Балтийская</t>
  </si>
  <si>
    <t>Горбатый мост</t>
  </si>
  <si>
    <t>ул.Попова</t>
  </si>
  <si>
    <t>ул. Чудненко</t>
  </si>
  <si>
    <t>ул.А.Петрова</t>
  </si>
  <si>
    <t>Гоньбинский тракт</t>
  </si>
  <si>
    <t>ул. Эмилии Алексеевой</t>
  </si>
  <si>
    <t>Гущина</t>
  </si>
  <si>
    <t>Гущина, 217</t>
  </si>
  <si>
    <t>Покровская</t>
  </si>
  <si>
    <t>Юрина</t>
  </si>
  <si>
    <t>ул.Георгия Исакова</t>
  </si>
  <si>
    <t>Западная 10-я</t>
  </si>
  <si>
    <t>Э. Алексеевой</t>
  </si>
  <si>
    <t>ул.Титова</t>
  </si>
  <si>
    <t>Западная 11-я</t>
  </si>
  <si>
    <t>ул. Титова</t>
  </si>
  <si>
    <t>Западная 12-я</t>
  </si>
  <si>
    <t>ул.Малахова</t>
  </si>
  <si>
    <t>А. Петрова</t>
  </si>
  <si>
    <t>ул.Юрина</t>
  </si>
  <si>
    <t>Арбатская</t>
  </si>
  <si>
    <t>Соколиная</t>
  </si>
  <si>
    <t>Абрикосова</t>
  </si>
  <si>
    <t>Кавалерийская</t>
  </si>
  <si>
    <t>Кавалерийская, 1А</t>
  </si>
  <si>
    <t>Монтажников</t>
  </si>
  <si>
    <t>Попова, 14а</t>
  </si>
  <si>
    <t>В. Кащеевой</t>
  </si>
  <si>
    <t>Кавлерийская</t>
  </si>
  <si>
    <t>Шукшина</t>
  </si>
  <si>
    <t>42-й Красн. Бригады</t>
  </si>
  <si>
    <t>ул.Антона Петрова</t>
  </si>
  <si>
    <t>малая Малахова</t>
  </si>
  <si>
    <t xml:space="preserve">ул.Юрина </t>
  </si>
  <si>
    <t>малый Космонавтов</t>
  </si>
  <si>
    <t>пр-кт Космонавтов 53Д</t>
  </si>
  <si>
    <t>2-я Северо Западная</t>
  </si>
  <si>
    <t>ул.Островского</t>
  </si>
  <si>
    <t>проезд 9-й Заводской</t>
  </si>
  <si>
    <t>ул.Попова 1Б</t>
  </si>
  <si>
    <t>Бульвар Медиков</t>
  </si>
  <si>
    <t>Юрина, 172</t>
  </si>
  <si>
    <t>пл. Октября</t>
  </si>
  <si>
    <t>ул. Цеховая</t>
  </si>
  <si>
    <t>ул. Воровского</t>
  </si>
  <si>
    <t>пр. Комсомольский</t>
  </si>
  <si>
    <t>пер. 1-й Амурский</t>
  </si>
  <si>
    <t>ул. 8 Марта</t>
  </si>
  <si>
    <t>Бульвар 9-го Января</t>
  </si>
  <si>
    <t>ул. Профсоюзов</t>
  </si>
  <si>
    <t>Бульвар 9 Января</t>
  </si>
  <si>
    <t>ул. Шевченко</t>
  </si>
  <si>
    <t>ул. Водопроводная</t>
  </si>
  <si>
    <t>Совмещенный мост</t>
  </si>
  <si>
    <t>ул. Германа Титова</t>
  </si>
  <si>
    <t>ул. Кулагина, 64</t>
  </si>
  <si>
    <t>ул. Парфенова</t>
  </si>
  <si>
    <t>ул. Петра Сухова</t>
  </si>
  <si>
    <t>ул. Пионеров</t>
  </si>
  <si>
    <t>ул. С.Лазо</t>
  </si>
  <si>
    <t>ул. Смирнова</t>
  </si>
  <si>
    <t>ул. 40 Лет Октября</t>
  </si>
  <si>
    <t>пр. Космонавтов</t>
  </si>
  <si>
    <t>ул. Советская</t>
  </si>
  <si>
    <t>ул. Чеглецова</t>
  </si>
  <si>
    <t>ул. 3-я Речная</t>
  </si>
  <si>
    <t>Ул. Германа Титова</t>
  </si>
  <si>
    <t>ул. Беляева</t>
  </si>
  <si>
    <t>Ул. Западная 5-я</t>
  </si>
  <si>
    <t>Ул. Малахова</t>
  </si>
  <si>
    <t>Пр-кт Комсомольский, 85</t>
  </si>
  <si>
    <t>Ул. Водопроводная, 2б</t>
  </si>
  <si>
    <t>Ул. Линейная</t>
  </si>
  <si>
    <t>ул. Глушкова</t>
  </si>
  <si>
    <t>Ул. Чудненко</t>
  </si>
  <si>
    <t>Пр-кт Космонавтов, 43</t>
  </si>
  <si>
    <t>ул. Горно-Алтайская</t>
  </si>
  <si>
    <t>Пр-кт Ленина</t>
  </si>
  <si>
    <t>Ул. Речная 3-я, 4</t>
  </si>
  <si>
    <t>ул. 1905 года</t>
  </si>
  <si>
    <t>Ул. Димитрова, 1</t>
  </si>
  <si>
    <t>ул. Западная 1-я</t>
  </si>
  <si>
    <t>Ул. Горно-Алтайская</t>
  </si>
  <si>
    <t>ул. Западная 4-я</t>
  </si>
  <si>
    <t>ул. Западная 5-я</t>
  </si>
  <si>
    <t>ул. Карла Маркса</t>
  </si>
  <si>
    <t>Ул. Воровского</t>
  </si>
  <si>
    <t>проезд 9 Мая</t>
  </si>
  <si>
    <t>пр. Калинина</t>
  </si>
  <si>
    <t>ул. Красноярская</t>
  </si>
  <si>
    <t>Ул. Понтонный мост</t>
  </si>
  <si>
    <t>ул. Заозерная</t>
  </si>
  <si>
    <t>ул. Маяковского</t>
  </si>
  <si>
    <t>Ул. Кулагина</t>
  </si>
  <si>
    <t>Ул. Маяковского,90</t>
  </si>
  <si>
    <t>ул. Понтонный мост</t>
  </si>
  <si>
    <t>Ул. Лесокирозаводская</t>
  </si>
  <si>
    <t>Ул. Остров Кораблик</t>
  </si>
  <si>
    <t>Пр-кт Комсомольский</t>
  </si>
  <si>
    <t>Ул. Карла Маркса</t>
  </si>
  <si>
    <t>Ул. Парфенова</t>
  </si>
  <si>
    <t>ул. Путиловская</t>
  </si>
  <si>
    <t>Ул. Карла Либкнехта</t>
  </si>
  <si>
    <t>ул. Рубцовская</t>
  </si>
  <si>
    <t>Пр-д Приобский</t>
  </si>
  <si>
    <t>Ул. Рубцовская, 120а</t>
  </si>
  <si>
    <t>Пр-кт Сибирский</t>
  </si>
  <si>
    <t>ул. Тимуровская</t>
  </si>
  <si>
    <t>Ул. Чихачева</t>
  </si>
  <si>
    <t>Ул. Тимуровская, 78</t>
  </si>
  <si>
    <t>Ул. Хлебозаводская</t>
  </si>
  <si>
    <t>Пр-кт Калинина</t>
  </si>
  <si>
    <t>пр. Ленина</t>
  </si>
  <si>
    <t>ул. Промышленная</t>
  </si>
  <si>
    <t>Змеиногорский тракт</t>
  </si>
  <si>
    <t>ул. Аванесова</t>
  </si>
  <si>
    <t>Змеиногорский тракт, 89д</t>
  </si>
  <si>
    <t>Лесной тракт</t>
  </si>
  <si>
    <t>ул. Ржевская</t>
  </si>
  <si>
    <t>ул. Герцена</t>
  </si>
  <si>
    <t>пер. Ядринцева</t>
  </si>
  <si>
    <t>ул. Ползунова</t>
  </si>
  <si>
    <t>ул. Пушкина</t>
  </si>
  <si>
    <t>ул. Большая Олонская</t>
  </si>
  <si>
    <t>пр-д Выставочный Взвоз</t>
  </si>
  <si>
    <t>ул. Анатолия</t>
  </si>
  <si>
    <t>ул. Гоголя</t>
  </si>
  <si>
    <t>ул. Кутузова</t>
  </si>
  <si>
    <t>ул. Загородная</t>
  </si>
  <si>
    <t>ул. Челюскинцев</t>
  </si>
  <si>
    <t>пр-д Интернатский</t>
  </si>
  <si>
    <t>ул. Никитина</t>
  </si>
  <si>
    <t>пер. Малый Прудской</t>
  </si>
  <si>
    <t>ул. Партизанская</t>
  </si>
  <si>
    <t>пер. Колхозный</t>
  </si>
  <si>
    <t xml:space="preserve">ул. Промышленная </t>
  </si>
  <si>
    <t xml:space="preserve">пер. Революционный </t>
  </si>
  <si>
    <t>ул. Интернациональная</t>
  </si>
  <si>
    <t>ул.Промышленная</t>
  </si>
  <si>
    <t>Ул.Интернациональная, 316</t>
  </si>
  <si>
    <t>Южный тракт</t>
  </si>
  <si>
    <t>ул. Белинского</t>
  </si>
  <si>
    <t>пр-кт Дзержинского</t>
  </si>
  <si>
    <t>Пр-кт Дзержинского</t>
  </si>
  <si>
    <t>Ул.Герцена</t>
  </si>
  <si>
    <t>Ул.Полевая</t>
  </si>
  <si>
    <t>Ул.Мусоргского</t>
  </si>
  <si>
    <t>Ул.Чайковского</t>
  </si>
  <si>
    <t>Куйбышева</t>
  </si>
  <si>
    <t>ул. Центральная</t>
  </si>
  <si>
    <t>ул. Полевая</t>
  </si>
  <si>
    <t>ул. Центральная, 238</t>
  </si>
  <si>
    <t>ул.Партизанской</t>
  </si>
  <si>
    <t>ул. Короленко</t>
  </si>
  <si>
    <t xml:space="preserve">Ул. Промышленная </t>
  </si>
  <si>
    <t>ул. Максима Горького</t>
  </si>
  <si>
    <t>пл.Баварина</t>
  </si>
  <si>
    <t>Ул. Кирова</t>
  </si>
  <si>
    <t>ул. Мамонтова,62</t>
  </si>
  <si>
    <t>ул. Мамонтова,250</t>
  </si>
  <si>
    <t>Ул. Промышленная</t>
  </si>
  <si>
    <t>Ул. Гоголя</t>
  </si>
  <si>
    <t>ул. Чкалова</t>
  </si>
  <si>
    <t>Переулок Малый Прудской</t>
  </si>
  <si>
    <t>Ул. Мусоргского</t>
  </si>
  <si>
    <t>ул.Мамонтова</t>
  </si>
  <si>
    <t>ул.Пролетарская</t>
  </si>
  <si>
    <t>пер.Радищева</t>
  </si>
  <si>
    <t>ул.Партизанская</t>
  </si>
  <si>
    <t>ул.Ползунова</t>
  </si>
  <si>
    <t>ул. Льва Толстого, 33</t>
  </si>
  <si>
    <t>Ул.Б.Олонская, 42а</t>
  </si>
  <si>
    <t>Ул.Пушкина, 78а</t>
  </si>
  <si>
    <t>Ул.Ляпидевского, 1</t>
  </si>
  <si>
    <t>ул.С.Поляна</t>
  </si>
  <si>
    <t>ул.Энергетиков</t>
  </si>
  <si>
    <t>ул.Власихинской</t>
  </si>
  <si>
    <t>Павловский тракт,243</t>
  </si>
  <si>
    <t>Павловский тракт,203</t>
  </si>
  <si>
    <t>ул.Транзитная</t>
  </si>
  <si>
    <t>ул.2-я С.Западная</t>
  </si>
  <si>
    <t>ул.42 Краснознаменной Бригады</t>
  </si>
  <si>
    <t>ул.Дальняя</t>
  </si>
  <si>
    <t>ул.Трактовая</t>
  </si>
  <si>
    <t>ул.Новосибирская</t>
  </si>
  <si>
    <t>ул.Радужная</t>
  </si>
  <si>
    <t>ул.1-й переулок</t>
  </si>
  <si>
    <t>граница городского округа г.Барнаула</t>
  </si>
  <si>
    <t>ул.280-летия Барнаула</t>
  </si>
  <si>
    <t>ул.65 лет Победы</t>
  </si>
  <si>
    <t>ул.Сергея Семенова</t>
  </si>
  <si>
    <t>ул.Новгородская</t>
  </si>
  <si>
    <t>ул.Тихонова</t>
  </si>
  <si>
    <t>ул.Фомина</t>
  </si>
  <si>
    <t>ул.Ляпидевского</t>
  </si>
  <si>
    <t>ул.Кауфмана</t>
  </si>
  <si>
    <t>ул.6-я Нагорная</t>
  </si>
  <si>
    <t>пер.Канатный</t>
  </si>
  <si>
    <t>ул.Ломоносова</t>
  </si>
  <si>
    <t>ул.Аванесова</t>
  </si>
  <si>
    <t>пер. М.Прудской</t>
  </si>
  <si>
    <t>ул.Гоголя</t>
  </si>
  <si>
    <t>ул.Чкалова</t>
  </si>
  <si>
    <t>ул.Б.Олонская</t>
  </si>
  <si>
    <t>пр.Социалистический</t>
  </si>
  <si>
    <t>ул.М.Тобольская</t>
  </si>
  <si>
    <t>пр.Ленина</t>
  </si>
  <si>
    <t>ул.М.Горького</t>
  </si>
  <si>
    <t>дорога</t>
  </si>
  <si>
    <t>кладбище</t>
  </si>
  <si>
    <t>ул.Пионерская</t>
  </si>
  <si>
    <t>ул.Новостройка</t>
  </si>
  <si>
    <t>п.Мохнатушка</t>
  </si>
  <si>
    <t>пр.Красноармейского</t>
  </si>
  <si>
    <t>ул.Хлеборобной</t>
  </si>
  <si>
    <t>пр-кт. Космонавтов</t>
  </si>
  <si>
    <t>ул. Солнечная поляна</t>
  </si>
  <si>
    <t>ВСЕГО по городу Барнаулу</t>
  </si>
  <si>
    <t>Утверждаю:</t>
  </si>
  <si>
    <t>Председатель комитета</t>
  </si>
  <si>
    <t>благоустройству, транспорту</t>
  </si>
  <si>
    <t>и связи г. Барнаула</t>
  </si>
  <si>
    <t>______________А.А.Шеломенцев</t>
  </si>
  <si>
    <t>«___» _____________ 2020 г.</t>
  </si>
  <si>
    <t>План обработки проезжей части дезинфицирующим средством на 2020 год</t>
  </si>
  <si>
    <t>Заместитель председателя                                                             И.Д.Гармат</t>
  </si>
  <si>
    <t xml:space="preserve">по дорожному хозяйству, </t>
  </si>
  <si>
    <t>пл.Победы</t>
  </si>
  <si>
    <t>ул.Пушкина, 78а</t>
  </si>
  <si>
    <t>ул.Б.Олонская, 42а</t>
  </si>
  <si>
    <t>пл.Спартака</t>
  </si>
  <si>
    <t>пл.Спартак-2</t>
  </si>
  <si>
    <t>Мед. Кластер (Ляпидевского 1)</t>
  </si>
  <si>
    <t>пр-кт Комсомольского</t>
  </si>
  <si>
    <t>Полярная</t>
  </si>
  <si>
    <t>Бехтерева</t>
  </si>
  <si>
    <t>Смирнова</t>
  </si>
  <si>
    <t>ул. Сизова</t>
  </si>
  <si>
    <t>Дата</t>
  </si>
  <si>
    <t>11/12.04</t>
  </si>
  <si>
    <t>12/13.04</t>
  </si>
  <si>
    <t>13/14.04</t>
  </si>
  <si>
    <t>14/15.04</t>
  </si>
  <si>
    <t>15/16.04</t>
  </si>
  <si>
    <t>16/17.04</t>
  </si>
  <si>
    <t>17/18.04</t>
  </si>
</sst>
</file>

<file path=xl/styles.xml><?xml version="1.0" encoding="utf-8"?>
<styleSheet xmlns="http://schemas.openxmlformats.org/spreadsheetml/2006/main">
  <numFmts count="1">
    <numFmt numFmtId="164" formatCode="#,##0.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18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horizontal="left" vertical="center"/>
    </xf>
    <xf numFmtId="3" fontId="18" fillId="2" borderId="3" xfId="0" applyNumberFormat="1" applyFont="1" applyFill="1" applyBorder="1" applyAlignment="1">
      <alignment vertical="center" wrapText="1"/>
    </xf>
    <xf numFmtId="3" fontId="18" fillId="2" borderId="3" xfId="0" applyNumberFormat="1" applyFont="1" applyFill="1" applyBorder="1" applyAlignment="1">
      <alignment horizontal="center" vertical="top" wrapText="1"/>
    </xf>
    <xf numFmtId="0" fontId="19" fillId="2" borderId="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8" fillId="2" borderId="3" xfId="176" applyFont="1" applyFill="1" applyBorder="1" applyAlignment="1">
      <alignment horizontal="left" vertical="center" wrapText="1"/>
    </xf>
    <xf numFmtId="0" fontId="23" fillId="2" borderId="3" xfId="176" applyFont="1" applyFill="1" applyBorder="1" applyAlignment="1">
      <alignment horizontal="left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center" vertical="top" wrapText="1"/>
    </xf>
    <xf numFmtId="0" fontId="23" fillId="2" borderId="3" xfId="204" applyFont="1" applyFill="1" applyBorder="1" applyAlignment="1">
      <alignment horizontal="left" vertical="center" wrapText="1"/>
    </xf>
    <xf numFmtId="0" fontId="23" fillId="2" borderId="5" xfId="204" applyFont="1" applyFill="1" applyBorder="1" applyAlignment="1">
      <alignment horizontal="left" vertical="center" wrapText="1"/>
    </xf>
    <xf numFmtId="0" fontId="23" fillId="2" borderId="6" xfId="204" applyFont="1" applyFill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/>
    </xf>
    <xf numFmtId="0" fontId="18" fillId="2" borderId="3" xfId="214" applyFont="1" applyFill="1" applyBorder="1" applyAlignment="1">
      <alignment horizontal="left" vertical="center" wrapText="1"/>
    </xf>
    <xf numFmtId="0" fontId="18" fillId="2" borderId="3" xfId="215" applyFont="1" applyFill="1" applyBorder="1" applyAlignment="1">
      <alignment vertical="center" wrapText="1"/>
    </xf>
    <xf numFmtId="0" fontId="18" fillId="2" borderId="3" xfId="215" applyFont="1" applyFill="1" applyBorder="1" applyAlignment="1">
      <alignment horizontal="left" vertical="center" wrapText="1"/>
    </xf>
    <xf numFmtId="164" fontId="18" fillId="2" borderId="3" xfId="0" applyNumberFormat="1" applyFont="1" applyFill="1" applyBorder="1" applyAlignment="1">
      <alignment horizontal="center" vertical="center" wrapText="1"/>
    </xf>
    <xf numFmtId="164" fontId="21" fillId="2" borderId="3" xfId="0" applyNumberFormat="1" applyFont="1" applyFill="1" applyBorder="1" applyAlignment="1">
      <alignment horizontal="center" vertical="center" wrapText="1"/>
    </xf>
    <xf numFmtId="0" fontId="21" fillId="2" borderId="3" xfId="211" applyFont="1" applyFill="1" applyBorder="1" applyAlignment="1">
      <alignment horizontal="left" vertical="center" wrapText="1"/>
    </xf>
    <xf numFmtId="164" fontId="21" fillId="2" borderId="3" xfId="211" applyNumberFormat="1" applyFont="1" applyFill="1" applyBorder="1" applyAlignment="1">
      <alignment horizontal="center" vertical="center" wrapText="1"/>
    </xf>
    <xf numFmtId="3" fontId="21" fillId="2" borderId="3" xfId="0" applyNumberFormat="1" applyFont="1" applyFill="1" applyBorder="1" applyAlignment="1">
      <alignment horizontal="left" vertical="center" wrapText="1"/>
    </xf>
    <xf numFmtId="3" fontId="18" fillId="2" borderId="2" xfId="0" applyNumberFormat="1" applyFont="1" applyFill="1" applyBorder="1" applyAlignment="1">
      <alignment horizontal="center" vertical="center" wrapText="1"/>
    </xf>
    <xf numFmtId="0" fontId="18" fillId="2" borderId="3" xfId="217" applyFont="1" applyFill="1" applyBorder="1" applyAlignment="1">
      <alignment horizontal="left" vertical="center" wrapText="1"/>
    </xf>
    <xf numFmtId="3" fontId="18" fillId="2" borderId="3" xfId="217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/>
    </xf>
    <xf numFmtId="3" fontId="18" fillId="2" borderId="3" xfId="204" applyNumberFormat="1" applyFont="1" applyFill="1" applyBorder="1" applyAlignment="1">
      <alignment horizontal="center" vertical="center" wrapText="1"/>
    </xf>
    <xf numFmtId="0" fontId="18" fillId="2" borderId="3" xfId="206" applyFont="1" applyFill="1" applyBorder="1" applyAlignment="1">
      <alignment horizontal="left" vertical="center" wrapText="1"/>
    </xf>
    <xf numFmtId="3" fontId="18" fillId="2" borderId="3" xfId="177" applyNumberFormat="1" applyFont="1" applyFill="1" applyBorder="1" applyAlignment="1">
      <alignment horizontal="center" vertical="center" wrapText="1"/>
    </xf>
    <xf numFmtId="0" fontId="18" fillId="2" borderId="3" xfId="175" applyFont="1" applyFill="1" applyBorder="1" applyAlignment="1">
      <alignment horizontal="left" vertical="center" wrapText="1"/>
    </xf>
    <xf numFmtId="3" fontId="18" fillId="2" borderId="3" xfId="175" applyNumberFormat="1" applyFont="1" applyFill="1" applyBorder="1" applyAlignment="1">
      <alignment horizontal="center" vertical="center" wrapText="1"/>
    </xf>
    <xf numFmtId="164" fontId="18" fillId="2" borderId="3" xfId="0" applyNumberFormat="1" applyFont="1" applyFill="1" applyBorder="1" applyAlignment="1">
      <alignment horizontal="center" vertical="center"/>
    </xf>
    <xf numFmtId="164" fontId="19" fillId="2" borderId="3" xfId="0" applyNumberFormat="1" applyFont="1" applyFill="1" applyBorder="1" applyAlignment="1" applyProtection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 wrapText="1"/>
    </xf>
    <xf numFmtId="164" fontId="18" fillId="2" borderId="3" xfId="214" applyNumberFormat="1" applyFont="1" applyFill="1" applyBorder="1" applyAlignment="1">
      <alignment horizontal="center" vertical="center" wrapText="1"/>
    </xf>
    <xf numFmtId="164" fontId="18" fillId="2" borderId="3" xfId="215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vertical="top" wrapText="1"/>
    </xf>
    <xf numFmtId="0" fontId="21" fillId="2" borderId="3" xfId="0" applyFont="1" applyFill="1" applyBorder="1" applyAlignment="1">
      <alignment horizontal="left" vertical="center"/>
    </xf>
    <xf numFmtId="164" fontId="21" fillId="2" borderId="3" xfId="0" applyNumberFormat="1" applyFont="1" applyFill="1" applyBorder="1" applyAlignment="1">
      <alignment horizontal="center" vertical="center"/>
    </xf>
    <xf numFmtId="164" fontId="19" fillId="2" borderId="3" xfId="0" applyNumberFormat="1" applyFont="1" applyFill="1" applyBorder="1" applyAlignment="1">
      <alignment horizontal="center" vertical="center" wrapText="1"/>
    </xf>
    <xf numFmtId="164" fontId="19" fillId="2" borderId="3" xfId="0" applyNumberFormat="1" applyFont="1" applyFill="1" applyBorder="1" applyAlignment="1">
      <alignment horizontal="center" vertical="center"/>
    </xf>
    <xf numFmtId="0" fontId="21" fillId="2" borderId="3" xfId="219" applyFont="1" applyFill="1" applyBorder="1" applyAlignment="1">
      <alignment horizontal="left" vertical="center" wrapText="1"/>
    </xf>
    <xf numFmtId="164" fontId="21" fillId="2" borderId="3" xfId="219" applyNumberFormat="1" applyFont="1" applyFill="1" applyBorder="1" applyAlignment="1">
      <alignment horizontal="center" vertical="center" wrapText="1"/>
    </xf>
    <xf numFmtId="0" fontId="21" fillId="2" borderId="3" xfId="218" applyFont="1" applyFill="1" applyBorder="1" applyAlignment="1">
      <alignment horizontal="left" vertical="center" wrapText="1"/>
    </xf>
    <xf numFmtId="164" fontId="21" fillId="2" borderId="3" xfId="218" applyNumberFormat="1" applyFont="1" applyFill="1" applyBorder="1" applyAlignment="1">
      <alignment horizontal="center" vertical="center" wrapText="1"/>
    </xf>
    <xf numFmtId="164" fontId="19" fillId="2" borderId="3" xfId="218" applyNumberFormat="1" applyFont="1" applyFill="1" applyBorder="1" applyAlignment="1">
      <alignment horizontal="center" vertical="center" wrapText="1"/>
    </xf>
    <xf numFmtId="164" fontId="20" fillId="2" borderId="3" xfId="0" applyNumberFormat="1" applyFont="1" applyFill="1" applyBorder="1" applyAlignment="1">
      <alignment horizontal="center" vertical="top" wrapText="1"/>
    </xf>
    <xf numFmtId="0" fontId="21" fillId="2" borderId="2" xfId="0" applyFont="1" applyFill="1" applyBorder="1" applyAlignment="1">
      <alignment vertical="center" wrapText="1"/>
    </xf>
    <xf numFmtId="0" fontId="21" fillId="2" borderId="3" xfId="218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164" fontId="21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23" fillId="2" borderId="3" xfId="220" applyFont="1" applyFill="1" applyBorder="1" applyAlignment="1">
      <alignment horizontal="left" vertical="center" wrapText="1"/>
    </xf>
    <xf numFmtId="3" fontId="18" fillId="2" borderId="3" xfId="22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1" fillId="2" borderId="3" xfId="0" applyNumberFormat="1" applyFont="1" applyFill="1" applyBorder="1" applyAlignment="1">
      <alignment horizontal="center" vertical="center" wrapText="1"/>
    </xf>
    <xf numFmtId="0" fontId="21" fillId="2" borderId="3" xfId="218" applyFont="1" applyFill="1" applyBorder="1" applyAlignment="1">
      <alignment vertical="center" wrapText="1"/>
    </xf>
    <xf numFmtId="0" fontId="20" fillId="2" borderId="3" xfId="0" applyFont="1" applyFill="1" applyBorder="1" applyAlignment="1">
      <alignment horizontal="left" vertical="top" wrapText="1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3" fontId="17" fillId="2" borderId="2" xfId="216" applyNumberFormat="1" applyFont="1" applyFill="1" applyBorder="1" applyAlignment="1">
      <alignment horizontal="center" vertical="center" wrapText="1"/>
    </xf>
    <xf numFmtId="3" fontId="17" fillId="2" borderId="4" xfId="216" applyNumberFormat="1" applyFont="1" applyFill="1" applyBorder="1" applyAlignment="1">
      <alignment horizontal="center" vertical="center" wrapText="1"/>
    </xf>
    <xf numFmtId="3" fontId="17" fillId="2" borderId="7" xfId="216" applyNumberFormat="1" applyFont="1" applyFill="1" applyBorder="1" applyAlignment="1">
      <alignment horizontal="center" vertical="center" wrapText="1"/>
    </xf>
    <xf numFmtId="0" fontId="17" fillId="2" borderId="2" xfId="216" applyFont="1" applyFill="1" applyBorder="1" applyAlignment="1">
      <alignment horizontal="center" vertical="center" wrapText="1"/>
    </xf>
    <xf numFmtId="0" fontId="17" fillId="2" borderId="4" xfId="216" applyFont="1" applyFill="1" applyBorder="1" applyAlignment="1">
      <alignment horizontal="center" vertical="center" wrapText="1"/>
    </xf>
    <xf numFmtId="0" fontId="17" fillId="2" borderId="7" xfId="216" applyFont="1" applyFill="1" applyBorder="1" applyAlignment="1">
      <alignment horizontal="center" vertical="center" wrapText="1"/>
    </xf>
    <xf numFmtId="49" fontId="0" fillId="0" borderId="0" xfId="0" applyNumberFormat="1"/>
    <xf numFmtId="49" fontId="22" fillId="0" borderId="1" xfId="0" applyNumberFormat="1" applyFont="1" applyBorder="1" applyAlignment="1">
      <alignment vertical="center" wrapText="1"/>
    </xf>
    <xf numFmtId="49" fontId="17" fillId="2" borderId="2" xfId="216" applyNumberFormat="1" applyFont="1" applyFill="1" applyBorder="1" applyAlignment="1">
      <alignment horizontal="center" vertical="center" wrapText="1"/>
    </xf>
    <xf numFmtId="49" fontId="17" fillId="2" borderId="4" xfId="216" applyNumberFormat="1" applyFont="1" applyFill="1" applyBorder="1" applyAlignment="1">
      <alignment horizontal="center" vertical="center" wrapText="1"/>
    </xf>
    <xf numFmtId="49" fontId="17" fillId="2" borderId="7" xfId="216" applyNumberFormat="1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top" wrapText="1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</cellXfs>
  <cellStyles count="221">
    <cellStyle name="Обычный" xfId="0" builtinId="0"/>
    <cellStyle name="Обычный 2" xfId="1"/>
    <cellStyle name="Обычный 2 10" xfId="14"/>
    <cellStyle name="Обычный 2 10 2" xfId="15"/>
    <cellStyle name="Обычный 2 10 3" xfId="16"/>
    <cellStyle name="Обычный 2 10 3 2" xfId="150"/>
    <cellStyle name="Обычный 2 10 3 3" xfId="162"/>
    <cellStyle name="Обычный 2 10 3 4" xfId="189"/>
    <cellStyle name="Обычный 2 10 3 4 2" xfId="207"/>
    <cellStyle name="Обычный 2 11" xfId="17"/>
    <cellStyle name="Обычный 2 11 2" xfId="18"/>
    <cellStyle name="Обычный 2 12" xfId="19"/>
    <cellStyle name="Обычный 2 12 2" xfId="20"/>
    <cellStyle name="Обычный 2 13" xfId="21"/>
    <cellStyle name="Обычный 2 13 2" xfId="22"/>
    <cellStyle name="Обычный 2 14" xfId="23"/>
    <cellStyle name="Обычный 2 14 2" xfId="24"/>
    <cellStyle name="Обычный 2 15" xfId="25"/>
    <cellStyle name="Обычный 2 15 2" xfId="26"/>
    <cellStyle name="Обычный 2 16" xfId="27"/>
    <cellStyle name="Обычный 2 16 2" xfId="28"/>
    <cellStyle name="Обычный 2 17" xfId="29"/>
    <cellStyle name="Обычный 2 17 2" xfId="30"/>
    <cellStyle name="Обычный 2 18" xfId="31"/>
    <cellStyle name="Обычный 2 18 2" xfId="32"/>
    <cellStyle name="Обычный 2 19" xfId="33"/>
    <cellStyle name="Обычный 2 2" xfId="3"/>
    <cellStyle name="Обычный 2 2 2" xfId="9"/>
    <cellStyle name="Обычный 2 2 2 2" xfId="34"/>
    <cellStyle name="Обычный 2 2 2 2 2" xfId="35"/>
    <cellStyle name="Обычный 2 2 2 2 3" xfId="12"/>
    <cellStyle name="Обычный 2 2 2 2 3 2" xfId="168"/>
    <cellStyle name="Обычный 2 2 2 2 3 3" xfId="195"/>
    <cellStyle name="Обычный 2 2 2 2 3 3 2" xfId="216"/>
    <cellStyle name="Обычный 2 2 2 2 4" xfId="36"/>
    <cellStyle name="Обычный 2 2 2 2 4 2" xfId="133"/>
    <cellStyle name="Обычный 2 2 2 2 4 2 2" xfId="134"/>
    <cellStyle name="Обычный 2 2 2 2 4 3" xfId="135"/>
    <cellStyle name="Обычный 2 2 2 2 4 4" xfId="174"/>
    <cellStyle name="Обычный 2 2 2 2 4 5" xfId="179"/>
    <cellStyle name="Обычный 2 2 2 3" xfId="37"/>
    <cellStyle name="Обычный 2 2 2 3 2" xfId="38"/>
    <cellStyle name="Обычный 2 2 2 3 3" xfId="39"/>
    <cellStyle name="Обычный 2 2 2 3 4" xfId="40"/>
    <cellStyle name="Обычный 2 2 2 4" xfId="41"/>
    <cellStyle name="Обычный 2 2 2 5" xfId="42"/>
    <cellStyle name="Обычный 2 2 2 6" xfId="43"/>
    <cellStyle name="Обычный 2 2 2 6 2" xfId="129"/>
    <cellStyle name="Обычный 2 2 2 6 2 2" xfId="136"/>
    <cellStyle name="Обычный 2 2 2 6 3" xfId="137"/>
    <cellStyle name="Обычный 2 2 2 6 4" xfId="170"/>
    <cellStyle name="Обычный 2 2 2 6 5" xfId="175"/>
    <cellStyle name="Обычный 2 2 2 7" xfId="44"/>
    <cellStyle name="Обычный 2 2 2 7 2" xfId="149"/>
    <cellStyle name="Обычный 2 2 2 7 3" xfId="161"/>
    <cellStyle name="Обычный 2 2 2 7 4" xfId="188"/>
    <cellStyle name="Обычный 2 2 2 7 4 2" xfId="206"/>
    <cellStyle name="Обычный 2 2 3" xfId="45"/>
    <cellStyle name="Обычный 2 2 4" xfId="46"/>
    <cellStyle name="Обычный 2 2 4 2" xfId="47"/>
    <cellStyle name="Обычный 2 2 4 2 2" xfId="48"/>
    <cellStyle name="Обычный 2 2 4 2 2 2" xfId="146"/>
    <cellStyle name="Обычный 2 2 4 2 2 3" xfId="158"/>
    <cellStyle name="Обычный 2 2 4 2 2 4" xfId="185"/>
    <cellStyle name="Обычный 2 2 4 2 2 4 2" xfId="203"/>
    <cellStyle name="Обычный 2 2 4 3" xfId="49"/>
    <cellStyle name="Обычный 2 2 5" xfId="50"/>
    <cellStyle name="Обычный 2 2 6" xfId="51"/>
    <cellStyle name="Обычный 2 20" xfId="52"/>
    <cellStyle name="Обычный 2 3" xfId="6"/>
    <cellStyle name="Обычный 2 3 2" xfId="53"/>
    <cellStyle name="Обычный 2 3 3" xfId="54"/>
    <cellStyle name="Обычный 2 3 4" xfId="55"/>
    <cellStyle name="Обычный 2 3 4 2" xfId="153"/>
    <cellStyle name="Обычный 2 3 4 3" xfId="165"/>
    <cellStyle name="Обычный 2 3 4 4" xfId="192"/>
    <cellStyle name="Обычный 2 3 4 4 2" xfId="210"/>
    <cellStyle name="Обычный 2 3 5" xfId="56"/>
    <cellStyle name="Обычный 2 3 5 2" xfId="144"/>
    <cellStyle name="Обычный 2 3 5 3" xfId="156"/>
    <cellStyle name="Обычный 2 3 5 4" xfId="180"/>
    <cellStyle name="Обычный 2 3 5 5" xfId="183"/>
    <cellStyle name="Обычный 2 3 5 5 2" xfId="201"/>
    <cellStyle name="Обычный 2 3 5 5 2 2" xfId="218"/>
    <cellStyle name="Обычный 2 3 5 6" xfId="197"/>
    <cellStyle name="Обычный 2 3 5 6 2" xfId="213"/>
    <cellStyle name="Обычный 2 4" xfId="7"/>
    <cellStyle name="Обычный 2 4 2" xfId="57"/>
    <cellStyle name="Обычный 2 5" xfId="58"/>
    <cellStyle name="Обычный 2 5 2" xfId="59"/>
    <cellStyle name="Обычный 2 6" xfId="60"/>
    <cellStyle name="Обычный 2 6 2" xfId="61"/>
    <cellStyle name="Обычный 2 7" xfId="62"/>
    <cellStyle name="Обычный 2 7 2" xfId="63"/>
    <cellStyle name="Обычный 2 7 3" xfId="64"/>
    <cellStyle name="Обычный 2 7 3 2" xfId="151"/>
    <cellStyle name="Обычный 2 7 3 3" xfId="163"/>
    <cellStyle name="Обычный 2 7 3 4" xfId="190"/>
    <cellStyle name="Обычный 2 7 3 4 2" xfId="208"/>
    <cellStyle name="Обычный 2 8" xfId="11"/>
    <cellStyle name="Обычный 2 8 2" xfId="65"/>
    <cellStyle name="Обычный 2 8 3" xfId="66"/>
    <cellStyle name="Обычный 2 8 3 2" xfId="152"/>
    <cellStyle name="Обычный 2 8 3 3" xfId="164"/>
    <cellStyle name="Обычный 2 8 3 4" xfId="191"/>
    <cellStyle name="Обычный 2 8 3 4 2" xfId="209"/>
    <cellStyle name="Обычный 2 9" xfId="67"/>
    <cellStyle name="Обычный 2 9 2" xfId="68"/>
    <cellStyle name="Обычный 3" xfId="2"/>
    <cellStyle name="Обычный 3 10" xfId="69"/>
    <cellStyle name="Обычный 3 10 2" xfId="70"/>
    <cellStyle name="Обычный 3 11" xfId="71"/>
    <cellStyle name="Обычный 3 11 2" xfId="72"/>
    <cellStyle name="Обычный 3 12" xfId="73"/>
    <cellStyle name="Обычный 3 12 2" xfId="74"/>
    <cellStyle name="Обычный 3 13" xfId="75"/>
    <cellStyle name="Обычный 3 13 2" xfId="76"/>
    <cellStyle name="Обычный 3 14" xfId="77"/>
    <cellStyle name="Обычный 3 14 2" xfId="78"/>
    <cellStyle name="Обычный 3 15" xfId="79"/>
    <cellStyle name="Обычный 3 15 2" xfId="80"/>
    <cellStyle name="Обычный 3 16" xfId="81"/>
    <cellStyle name="Обычный 3 16 2" xfId="82"/>
    <cellStyle name="Обычный 3 17" xfId="83"/>
    <cellStyle name="Обычный 3 17 2" xfId="84"/>
    <cellStyle name="Обычный 3 18" xfId="85"/>
    <cellStyle name="Обычный 3 18 2" xfId="86"/>
    <cellStyle name="Обычный 3 19" xfId="87"/>
    <cellStyle name="Обычный 3 2" xfId="4"/>
    <cellStyle name="Обычный 3 2 11 2" xfId="220"/>
    <cellStyle name="Обычный 3 2 2" xfId="10"/>
    <cellStyle name="Обычный 3 2 2 11" xfId="88"/>
    <cellStyle name="Обычный 3 2 2 11 2" xfId="148"/>
    <cellStyle name="Обычный 3 2 2 11 3" xfId="160"/>
    <cellStyle name="Обычный 3 2 2 11 4" xfId="187"/>
    <cellStyle name="Обычный 3 2 2 11 4 2" xfId="205"/>
    <cellStyle name="Обычный 3 2 2 2" xfId="89"/>
    <cellStyle name="Обычный 3 2 2 2 2" xfId="90"/>
    <cellStyle name="Обычный 3 2 2 2 3" xfId="13"/>
    <cellStyle name="Обычный 3 2 2 2 3 2" xfId="169"/>
    <cellStyle name="Обычный 3 2 2 2 3 3" xfId="196"/>
    <cellStyle name="Обычный 3 2 2 2 3 3 2" xfId="217"/>
    <cellStyle name="Обычный 3 2 2 2 4" xfId="91"/>
    <cellStyle name="Обычный 3 2 2 2 4 2" xfId="132"/>
    <cellStyle name="Обычный 3 2 2 2 4 2 2" xfId="138"/>
    <cellStyle name="Обычный 3 2 2 2 4 3" xfId="139"/>
    <cellStyle name="Обычный 3 2 2 2 4 4" xfId="173"/>
    <cellStyle name="Обычный 3 2 2 2 4 5" xfId="178"/>
    <cellStyle name="Обычный 3 2 2 3" xfId="92"/>
    <cellStyle name="Обычный 3 2 2 3 2" xfId="93"/>
    <cellStyle name="Обычный 3 2 2 4" xfId="94"/>
    <cellStyle name="Обычный 3 2 2 5" xfId="95"/>
    <cellStyle name="Обычный 3 2 2 6" xfId="96"/>
    <cellStyle name="Обычный 3 2 2 6 2" xfId="131"/>
    <cellStyle name="Обычный 3 2 2 6 2 2" xfId="140"/>
    <cellStyle name="Обычный 3 2 2 6 3" xfId="141"/>
    <cellStyle name="Обычный 3 2 2 6 4" xfId="172"/>
    <cellStyle name="Обычный 3 2 2 6 5" xfId="177"/>
    <cellStyle name="Обычный 3 2 2 7" xfId="97"/>
    <cellStyle name="Обычный 3 2 2 7 2" xfId="147"/>
    <cellStyle name="Обычный 3 2 2 7 3" xfId="159"/>
    <cellStyle name="Обычный 3 2 2 7 4" xfId="186"/>
    <cellStyle name="Обычный 3 2 2 7 4 2" xfId="204"/>
    <cellStyle name="Обычный 3 2 3" xfId="98"/>
    <cellStyle name="Обычный 3 2 3 2" xfId="99"/>
    <cellStyle name="Обычный 3 2 3 3" xfId="100"/>
    <cellStyle name="Обычный 3 2 3 4" xfId="101"/>
    <cellStyle name="Обычный 3 2 3 4 2" xfId="130"/>
    <cellStyle name="Обычный 3 2 3 4 2 2" xfId="142"/>
    <cellStyle name="Обычный 3 2 3 4 3" xfId="143"/>
    <cellStyle name="Обычный 3 2 3 4 4" xfId="171"/>
    <cellStyle name="Обычный 3 2 3 4 5" xfId="176"/>
    <cellStyle name="Обычный 3 2 4" xfId="102"/>
    <cellStyle name="Обычный 3 2 4 2" xfId="103"/>
    <cellStyle name="Обычный 3 2 4 3" xfId="104"/>
    <cellStyle name="Обычный 3 2 5" xfId="105"/>
    <cellStyle name="Обычный 3 2 6" xfId="106"/>
    <cellStyle name="Обычный 3 20" xfId="107"/>
    <cellStyle name="Обычный 3 3" xfId="5"/>
    <cellStyle name="Обычный 3 3 2" xfId="108"/>
    <cellStyle name="Обычный 3 3 3" xfId="109"/>
    <cellStyle name="Обычный 3 3 4" xfId="110"/>
    <cellStyle name="Обычный 3 3 4 2" xfId="154"/>
    <cellStyle name="Обычный 3 3 4 3" xfId="166"/>
    <cellStyle name="Обычный 3 3 4 4" xfId="193"/>
    <cellStyle name="Обычный 3 3 4 4 2" xfId="211"/>
    <cellStyle name="Обычный 3 3 5" xfId="111"/>
    <cellStyle name="Обычный 3 3 5 2" xfId="145"/>
    <cellStyle name="Обычный 3 3 5 3" xfId="157"/>
    <cellStyle name="Обычный 3 3 5 4" xfId="181"/>
    <cellStyle name="Обычный 3 3 5 5" xfId="184"/>
    <cellStyle name="Обычный 3 3 5 5 2" xfId="202"/>
    <cellStyle name="Обычный 3 3 5 5 2 2" xfId="219"/>
    <cellStyle name="Обычный 3 3 5 6" xfId="198"/>
    <cellStyle name="Обычный 3 3 5 6 2" xfId="214"/>
    <cellStyle name="Обычный 3 3 7" xfId="200"/>
    <cellStyle name="Обычный 3 3 7 2" xfId="212"/>
    <cellStyle name="Обычный 3 4" xfId="8"/>
    <cellStyle name="Обычный 3 4 2" xfId="112"/>
    <cellStyle name="Обычный 3 4 2 2" xfId="113"/>
    <cellStyle name="Обычный 3 4 2 2 2" xfId="155"/>
    <cellStyle name="Обычный 3 4 2 2 3" xfId="167"/>
    <cellStyle name="Обычный 3 4 2 2 4" xfId="182"/>
    <cellStyle name="Обычный 3 4 2 2 5" xfId="194"/>
    <cellStyle name="Обычный 3 4 2 2 6" xfId="199"/>
    <cellStyle name="Обычный 3 4 2 2 6 2" xfId="215"/>
    <cellStyle name="Обычный 3 4 3" xfId="114"/>
    <cellStyle name="Обычный 3 5" xfId="115"/>
    <cellStyle name="Обычный 3 5 2" xfId="116"/>
    <cellStyle name="Обычный 3 6" xfId="117"/>
    <cellStyle name="Обычный 3 6 2" xfId="118"/>
    <cellStyle name="Обычный 3 7" xfId="119"/>
    <cellStyle name="Обычный 3 7 2" xfId="120"/>
    <cellStyle name="Обычный 3 7 8" xfId="121"/>
    <cellStyle name="Обычный 3 7 8 2" xfId="122"/>
    <cellStyle name="Обычный 3 7 8 3" xfId="123"/>
    <cellStyle name="Обычный 3 7 8 4" xfId="124"/>
    <cellStyle name="Обычный 3 8" xfId="125"/>
    <cellStyle name="Обычный 3 8 2" xfId="126"/>
    <cellStyle name="Обычный 3 9" xfId="127"/>
    <cellStyle name="Обычный 3 9 2" xfId="1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89"/>
  <sheetViews>
    <sheetView tabSelected="1" workbookViewId="0">
      <selection activeCell="I185" sqref="I185"/>
    </sheetView>
  </sheetViews>
  <sheetFormatPr defaultRowHeight="15"/>
  <cols>
    <col min="1" max="1" width="3.85546875" customWidth="1"/>
    <col min="2" max="2" width="7.5703125" style="69" customWidth="1"/>
    <col min="3" max="3" width="25.28515625" customWidth="1"/>
    <col min="4" max="4" width="20.85546875" customWidth="1"/>
    <col min="5" max="5" width="20.7109375" customWidth="1"/>
    <col min="6" max="6" width="11.85546875" customWidth="1"/>
  </cols>
  <sheetData>
    <row r="1" spans="1:6">
      <c r="E1" s="61" t="s">
        <v>332</v>
      </c>
      <c r="F1" s="61"/>
    </row>
    <row r="2" spans="1:6">
      <c r="E2" s="61" t="s">
        <v>333</v>
      </c>
      <c r="F2" s="61"/>
    </row>
    <row r="3" spans="1:6">
      <c r="E3" s="61" t="s">
        <v>340</v>
      </c>
      <c r="F3" s="61"/>
    </row>
    <row r="4" spans="1:6">
      <c r="E4" s="61" t="s">
        <v>334</v>
      </c>
      <c r="F4" s="61"/>
    </row>
    <row r="5" spans="1:6">
      <c r="E5" s="61" t="s">
        <v>335</v>
      </c>
      <c r="F5" s="61"/>
    </row>
    <row r="6" spans="1:6">
      <c r="E6" s="61" t="s">
        <v>336</v>
      </c>
      <c r="F6" s="61"/>
    </row>
    <row r="7" spans="1:6">
      <c r="E7" s="61" t="s">
        <v>337</v>
      </c>
      <c r="F7" s="61"/>
    </row>
    <row r="9" spans="1:6" ht="21.75" customHeight="1">
      <c r="A9" s="62" t="s">
        <v>338</v>
      </c>
      <c r="B9" s="62"/>
      <c r="C9" s="62"/>
      <c r="D9" s="62"/>
      <c r="E9" s="62"/>
      <c r="F9" s="62"/>
    </row>
    <row r="10" spans="1:6" ht="12.75" customHeight="1">
      <c r="A10" s="52"/>
      <c r="B10" s="70"/>
      <c r="C10" s="52"/>
      <c r="D10" s="52"/>
      <c r="E10" s="52"/>
      <c r="F10" s="52"/>
    </row>
    <row r="11" spans="1:6">
      <c r="A11" s="63" t="s">
        <v>0</v>
      </c>
      <c r="B11" s="71"/>
      <c r="C11" s="66" t="s">
        <v>1</v>
      </c>
      <c r="D11" s="66" t="s">
        <v>2</v>
      </c>
      <c r="E11" s="66" t="s">
        <v>3</v>
      </c>
      <c r="F11" s="63" t="s">
        <v>4</v>
      </c>
    </row>
    <row r="12" spans="1:6" ht="15" customHeight="1">
      <c r="A12" s="64"/>
      <c r="B12" s="72" t="s">
        <v>352</v>
      </c>
      <c r="C12" s="67"/>
      <c r="D12" s="67"/>
      <c r="E12" s="67"/>
      <c r="F12" s="64"/>
    </row>
    <row r="13" spans="1:6" ht="15" customHeight="1">
      <c r="A13" s="65"/>
      <c r="B13" s="73"/>
      <c r="C13" s="68"/>
      <c r="D13" s="68"/>
      <c r="E13" s="68"/>
      <c r="F13" s="65"/>
    </row>
    <row r="14" spans="1:6" ht="15" customHeight="1">
      <c r="A14" s="5">
        <v>1</v>
      </c>
      <c r="B14" s="75" t="s">
        <v>353</v>
      </c>
      <c r="C14" s="4" t="s">
        <v>8</v>
      </c>
      <c r="D14" s="1" t="s">
        <v>11</v>
      </c>
      <c r="E14" s="1" t="s">
        <v>329</v>
      </c>
      <c r="F14" s="25">
        <f>204903+3000+6500+15000+12666</f>
        <v>242069</v>
      </c>
    </row>
    <row r="15" spans="1:6" ht="15" customHeight="1">
      <c r="A15" s="5">
        <v>2</v>
      </c>
      <c r="B15" s="76"/>
      <c r="C15" s="1" t="s">
        <v>16</v>
      </c>
      <c r="D15" s="1" t="s">
        <v>8</v>
      </c>
      <c r="E15" s="1" t="s">
        <v>15</v>
      </c>
      <c r="F15" s="11">
        <f>81200</f>
        <v>81200</v>
      </c>
    </row>
    <row r="16" spans="1:6" ht="15" customHeight="1">
      <c r="A16" s="5">
        <v>3</v>
      </c>
      <c r="B16" s="76"/>
      <c r="C16" s="1" t="s">
        <v>341</v>
      </c>
      <c r="D16" s="1"/>
      <c r="E16" s="1"/>
      <c r="F16" s="11">
        <v>66750</v>
      </c>
    </row>
    <row r="17" spans="1:6" ht="15" customHeight="1">
      <c r="A17" s="5">
        <v>4</v>
      </c>
      <c r="B17" s="76"/>
      <c r="C17" s="9" t="s">
        <v>44</v>
      </c>
      <c r="D17" s="9" t="s">
        <v>45</v>
      </c>
      <c r="E17" s="9" t="s">
        <v>46</v>
      </c>
      <c r="F17" s="31">
        <v>7301</v>
      </c>
    </row>
    <row r="18" spans="1:6" ht="15" customHeight="1">
      <c r="A18" s="5">
        <v>5</v>
      </c>
      <c r="B18" s="76"/>
      <c r="C18" s="1" t="s">
        <v>13</v>
      </c>
      <c r="D18" s="1" t="s">
        <v>14</v>
      </c>
      <c r="E18" s="1" t="s">
        <v>33</v>
      </c>
      <c r="F18" s="11">
        <f>18600+22985</f>
        <v>41585</v>
      </c>
    </row>
    <row r="19" spans="1:6" ht="15" customHeight="1">
      <c r="A19" s="5">
        <v>6</v>
      </c>
      <c r="B19" s="76"/>
      <c r="C19" s="4" t="s">
        <v>5</v>
      </c>
      <c r="D19" s="1" t="s">
        <v>6</v>
      </c>
      <c r="E19" s="1" t="s">
        <v>157</v>
      </c>
      <c r="F19" s="25">
        <f>27050+27322.2</f>
        <v>54372.2</v>
      </c>
    </row>
    <row r="20" spans="1:6" ht="15" customHeight="1">
      <c r="A20" s="5">
        <v>7</v>
      </c>
      <c r="B20" s="76"/>
      <c r="C20" s="26" t="s">
        <v>7</v>
      </c>
      <c r="D20" s="22" t="s">
        <v>194</v>
      </c>
      <c r="E20" s="26" t="s">
        <v>12</v>
      </c>
      <c r="F20" s="27">
        <f>8150+2808</f>
        <v>10958</v>
      </c>
    </row>
    <row r="21" spans="1:6" ht="15" customHeight="1">
      <c r="A21" s="5">
        <v>8</v>
      </c>
      <c r="B21" s="76"/>
      <c r="C21" s="1" t="s">
        <v>344</v>
      </c>
      <c r="D21" s="3" t="s">
        <v>342</v>
      </c>
      <c r="E21" s="3" t="s">
        <v>286</v>
      </c>
      <c r="F21" s="34">
        <f>3780+6170</f>
        <v>9950</v>
      </c>
    </row>
    <row r="22" spans="1:6" ht="15" customHeight="1">
      <c r="A22" s="5">
        <v>9</v>
      </c>
      <c r="B22" s="76"/>
      <c r="C22" s="1" t="s">
        <v>345</v>
      </c>
      <c r="D22" s="3" t="s">
        <v>343</v>
      </c>
      <c r="E22" s="3" t="s">
        <v>285</v>
      </c>
      <c r="F22" s="34">
        <v>6548</v>
      </c>
    </row>
    <row r="23" spans="1:6" ht="15" customHeight="1">
      <c r="A23" s="5">
        <v>10</v>
      </c>
      <c r="B23" s="76"/>
      <c r="C23" s="1" t="s">
        <v>12</v>
      </c>
      <c r="D23" s="1" t="s">
        <v>237</v>
      </c>
      <c r="E23" s="1" t="s">
        <v>16</v>
      </c>
      <c r="F23" s="11">
        <f>17550+15820+7751+7611</f>
        <v>48732</v>
      </c>
    </row>
    <row r="24" spans="1:6" ht="15" customHeight="1">
      <c r="A24" s="5">
        <v>11</v>
      </c>
      <c r="B24" s="76"/>
      <c r="C24" s="1" t="s">
        <v>269</v>
      </c>
      <c r="D24" s="1" t="s">
        <v>270</v>
      </c>
      <c r="E24" s="1" t="s">
        <v>271</v>
      </c>
      <c r="F24" s="20">
        <v>15800</v>
      </c>
    </row>
    <row r="25" spans="1:6" ht="15" customHeight="1">
      <c r="A25" s="5">
        <v>12</v>
      </c>
      <c r="B25" s="76"/>
      <c r="C25" s="1" t="s">
        <v>100</v>
      </c>
      <c r="D25" s="1" t="s">
        <v>272</v>
      </c>
      <c r="E25" s="1" t="s">
        <v>273</v>
      </c>
      <c r="F25" s="20">
        <v>11610</v>
      </c>
    </row>
    <row r="26" spans="1:6" ht="15" customHeight="1">
      <c r="A26" s="5">
        <v>13</v>
      </c>
      <c r="B26" s="76"/>
      <c r="C26" s="1" t="s">
        <v>281</v>
      </c>
      <c r="D26" s="1" t="s">
        <v>282</v>
      </c>
      <c r="E26" s="1" t="s">
        <v>283</v>
      </c>
      <c r="F26" s="20">
        <v>5520</v>
      </c>
    </row>
    <row r="27" spans="1:6" ht="15" customHeight="1">
      <c r="A27" s="5">
        <v>14</v>
      </c>
      <c r="B27" s="76"/>
      <c r="C27" s="1" t="s">
        <v>317</v>
      </c>
      <c r="D27" s="1" t="s">
        <v>318</v>
      </c>
      <c r="E27" s="1" t="s">
        <v>279</v>
      </c>
      <c r="F27" s="20">
        <v>1568</v>
      </c>
    </row>
    <row r="28" spans="1:6" ht="15" customHeight="1">
      <c r="A28" s="5">
        <v>15</v>
      </c>
      <c r="B28" s="76"/>
      <c r="C28" s="1" t="s">
        <v>319</v>
      </c>
      <c r="D28" s="1" t="s">
        <v>320</v>
      </c>
      <c r="E28" s="1" t="s">
        <v>321</v>
      </c>
      <c r="F28" s="20">
        <v>1855</v>
      </c>
    </row>
    <row r="29" spans="1:6" ht="15" customHeight="1">
      <c r="A29" s="5">
        <v>16</v>
      </c>
      <c r="B29" s="76"/>
      <c r="C29" s="1" t="s">
        <v>6</v>
      </c>
      <c r="D29" s="3" t="s">
        <v>227</v>
      </c>
      <c r="E29" s="3" t="s">
        <v>284</v>
      </c>
      <c r="F29" s="34">
        <v>5915</v>
      </c>
    </row>
    <row r="30" spans="1:6" ht="15" customHeight="1">
      <c r="A30" s="5">
        <v>17</v>
      </c>
      <c r="B30" s="76"/>
      <c r="C30" s="1" t="s">
        <v>43</v>
      </c>
      <c r="D30" s="16" t="s">
        <v>184</v>
      </c>
      <c r="E30" s="1" t="s">
        <v>44</v>
      </c>
      <c r="F30" s="11">
        <f>1845+2945</f>
        <v>4790</v>
      </c>
    </row>
    <row r="31" spans="1:6" ht="15" customHeight="1">
      <c r="A31" s="5">
        <v>18</v>
      </c>
      <c r="B31" s="76"/>
      <c r="C31" s="1" t="s">
        <v>50</v>
      </c>
      <c r="D31" s="1" t="s">
        <v>51</v>
      </c>
      <c r="E31" s="1" t="s">
        <v>8</v>
      </c>
      <c r="F31" s="11">
        <v>5040</v>
      </c>
    </row>
    <row r="32" spans="1:6" ht="15" customHeight="1">
      <c r="A32" s="5">
        <v>19</v>
      </c>
      <c r="B32" s="76"/>
      <c r="C32" s="1" t="s">
        <v>46</v>
      </c>
      <c r="D32" s="1" t="s">
        <v>347</v>
      </c>
      <c r="E32" s="1" t="s">
        <v>16</v>
      </c>
      <c r="F32" s="11">
        <f>6497+10047.2</f>
        <v>16544.2</v>
      </c>
    </row>
    <row r="33" spans="1:6" ht="15" customHeight="1">
      <c r="A33" s="5">
        <v>20</v>
      </c>
      <c r="B33" s="76"/>
      <c r="C33" s="1" t="s">
        <v>53</v>
      </c>
      <c r="D33" s="1" t="s">
        <v>46</v>
      </c>
      <c r="E33" s="1" t="s">
        <v>50</v>
      </c>
      <c r="F33" s="11">
        <v>2813</v>
      </c>
    </row>
    <row r="34" spans="1:6" ht="15" customHeight="1">
      <c r="A34" s="5">
        <v>21</v>
      </c>
      <c r="B34" s="76"/>
      <c r="C34" s="22" t="s">
        <v>201</v>
      </c>
      <c r="D34" s="22" t="s">
        <v>202</v>
      </c>
      <c r="E34" s="22" t="s">
        <v>159</v>
      </c>
      <c r="F34" s="23">
        <v>2575</v>
      </c>
    </row>
    <row r="35" spans="1:6" ht="15" customHeight="1">
      <c r="A35" s="5">
        <v>22</v>
      </c>
      <c r="B35" s="76"/>
      <c r="C35" s="22" t="s">
        <v>351</v>
      </c>
      <c r="D35" s="16" t="s">
        <v>159</v>
      </c>
      <c r="E35" s="22" t="s">
        <v>202</v>
      </c>
      <c r="F35" s="23">
        <v>5100</v>
      </c>
    </row>
    <row r="36" spans="1:6" ht="15" customHeight="1">
      <c r="A36" s="5">
        <v>23</v>
      </c>
      <c r="B36" s="76"/>
      <c r="C36" s="16" t="s">
        <v>177</v>
      </c>
      <c r="D36" s="16" t="s">
        <v>5</v>
      </c>
      <c r="E36" s="16" t="s">
        <v>156</v>
      </c>
      <c r="F36" s="21">
        <v>8605.7000000000007</v>
      </c>
    </row>
    <row r="37" spans="1:6" ht="15" customHeight="1">
      <c r="A37" s="5">
        <v>24</v>
      </c>
      <c r="B37" s="77"/>
      <c r="C37" s="22" t="s">
        <v>193</v>
      </c>
      <c r="D37" s="22" t="s">
        <v>177</v>
      </c>
      <c r="E37" s="22" t="s">
        <v>46</v>
      </c>
      <c r="F37" s="23">
        <v>1450</v>
      </c>
    </row>
    <row r="38" spans="1:6" ht="15" customHeight="1">
      <c r="A38" s="5">
        <v>25</v>
      </c>
      <c r="B38" s="75" t="s">
        <v>354</v>
      </c>
      <c r="C38" s="1" t="s">
        <v>228</v>
      </c>
      <c r="D38" s="1" t="s">
        <v>229</v>
      </c>
      <c r="E38" s="1" t="s">
        <v>230</v>
      </c>
      <c r="F38" s="20">
        <v>64653.2</v>
      </c>
    </row>
    <row r="39" spans="1:6" ht="15" customHeight="1">
      <c r="A39" s="5">
        <v>26</v>
      </c>
      <c r="B39" s="76"/>
      <c r="C39" s="1" t="s">
        <v>229</v>
      </c>
      <c r="D39" s="1" t="s">
        <v>238</v>
      </c>
      <c r="E39" s="1" t="s">
        <v>228</v>
      </c>
      <c r="F39" s="20">
        <v>38180</v>
      </c>
    </row>
    <row r="40" spans="1:6" s="54" customFormat="1" ht="15.75" customHeight="1">
      <c r="A40" s="5">
        <v>27</v>
      </c>
      <c r="B40" s="76"/>
      <c r="C40" s="16" t="s">
        <v>346</v>
      </c>
      <c r="D40" s="16"/>
      <c r="E40" s="16"/>
      <c r="F40" s="21">
        <v>14354.82</v>
      </c>
    </row>
    <row r="41" spans="1:6" s="54" customFormat="1" ht="15" customHeight="1">
      <c r="A41" s="5">
        <v>28</v>
      </c>
      <c r="B41" s="76"/>
      <c r="C41" s="1" t="s">
        <v>255</v>
      </c>
      <c r="D41" s="1" t="s">
        <v>256</v>
      </c>
      <c r="E41" s="1" t="s">
        <v>228</v>
      </c>
      <c r="F41" s="20">
        <v>7700</v>
      </c>
    </row>
    <row r="42" spans="1:6" ht="15" customHeight="1">
      <c r="A42" s="5">
        <v>29</v>
      </c>
      <c r="B42" s="76"/>
      <c r="C42" s="1" t="s">
        <v>64</v>
      </c>
      <c r="D42" s="30" t="s">
        <v>153</v>
      </c>
      <c r="E42" s="16" t="s">
        <v>105</v>
      </c>
      <c r="F42" s="11">
        <f>58000+144626.6+4080+4794</f>
        <v>211500.6</v>
      </c>
    </row>
    <row r="43" spans="1:6" ht="15" customHeight="1">
      <c r="A43" s="5">
        <v>30</v>
      </c>
      <c r="B43" s="76"/>
      <c r="C43" s="1" t="s">
        <v>37</v>
      </c>
      <c r="D43" s="7" t="s">
        <v>38</v>
      </c>
      <c r="E43" s="7" t="s">
        <v>86</v>
      </c>
      <c r="F43" s="11">
        <f>43407+5940+1550+25762</f>
        <v>76659</v>
      </c>
    </row>
    <row r="44" spans="1:6" ht="15" customHeight="1">
      <c r="A44" s="5">
        <v>31</v>
      </c>
      <c r="B44" s="76"/>
      <c r="C44" s="13" t="s">
        <v>120</v>
      </c>
      <c r="D44" s="7" t="s">
        <v>38</v>
      </c>
      <c r="E44" s="13" t="s">
        <v>121</v>
      </c>
      <c r="F44" s="29">
        <f>14938+6600</f>
        <v>21538</v>
      </c>
    </row>
    <row r="45" spans="1:6" ht="15" customHeight="1">
      <c r="A45" s="5">
        <v>32</v>
      </c>
      <c r="B45" s="77"/>
      <c r="C45" s="16" t="s">
        <v>72</v>
      </c>
      <c r="D45" s="30" t="s">
        <v>152</v>
      </c>
      <c r="E45" s="40" t="s">
        <v>28</v>
      </c>
      <c r="F45" s="21">
        <f>185668.4</f>
        <v>185668.4</v>
      </c>
    </row>
    <row r="46" spans="1:6" ht="15" customHeight="1">
      <c r="A46" s="5">
        <v>33</v>
      </c>
      <c r="B46" s="75" t="s">
        <v>355</v>
      </c>
      <c r="C46" s="16" t="s">
        <v>171</v>
      </c>
      <c r="D46" s="16" t="s">
        <v>18</v>
      </c>
      <c r="E46" s="16" t="s">
        <v>72</v>
      </c>
      <c r="F46" s="21">
        <v>16950.599999999999</v>
      </c>
    </row>
    <row r="47" spans="1:6" ht="15" customHeight="1">
      <c r="A47" s="5">
        <v>34</v>
      </c>
      <c r="B47" s="76"/>
      <c r="C47" s="16" t="s">
        <v>168</v>
      </c>
      <c r="D47" s="16" t="s">
        <v>8</v>
      </c>
      <c r="E47" s="16" t="s">
        <v>130</v>
      </c>
      <c r="F47" s="21">
        <f>16925.1+5500</f>
        <v>22425.1</v>
      </c>
    </row>
    <row r="48" spans="1:6" ht="15" customHeight="1">
      <c r="A48" s="5">
        <v>35</v>
      </c>
      <c r="B48" s="76"/>
      <c r="C48" s="2" t="s">
        <v>20</v>
      </c>
      <c r="D48" s="1" t="s">
        <v>229</v>
      </c>
      <c r="E48" s="1" t="s">
        <v>16</v>
      </c>
      <c r="F48" s="11">
        <f>26245+54316.7</f>
        <v>80561.7</v>
      </c>
    </row>
    <row r="49" spans="1:6" ht="15" customHeight="1">
      <c r="A49" s="5">
        <v>36</v>
      </c>
      <c r="B49" s="76"/>
      <c r="C49" s="1" t="s">
        <v>234</v>
      </c>
      <c r="D49" s="3" t="s">
        <v>235</v>
      </c>
      <c r="E49" s="1" t="s">
        <v>21</v>
      </c>
      <c r="F49" s="20">
        <v>11900</v>
      </c>
    </row>
    <row r="50" spans="1:6" ht="15" customHeight="1">
      <c r="A50" s="5">
        <v>37</v>
      </c>
      <c r="B50" s="76"/>
      <c r="C50" s="1" t="s">
        <v>239</v>
      </c>
      <c r="D50" s="1" t="s">
        <v>227</v>
      </c>
      <c r="E50" s="1" t="s">
        <v>20</v>
      </c>
      <c r="F50" s="20">
        <f>12977.6+836</f>
        <v>13813.6</v>
      </c>
    </row>
    <row r="51" spans="1:6" ht="15" customHeight="1">
      <c r="A51" s="5">
        <v>38</v>
      </c>
      <c r="B51" s="76"/>
      <c r="C51" s="1" t="s">
        <v>240</v>
      </c>
      <c r="D51" s="1" t="s">
        <v>227</v>
      </c>
      <c r="E51" s="1" t="s">
        <v>241</v>
      </c>
      <c r="F51" s="20">
        <v>25984</v>
      </c>
    </row>
    <row r="52" spans="1:6" ht="15" customHeight="1">
      <c r="A52" s="5">
        <v>39</v>
      </c>
      <c r="B52" s="76"/>
      <c r="C52" s="1" t="s">
        <v>242</v>
      </c>
      <c r="D52" s="1" t="s">
        <v>243</v>
      </c>
      <c r="E52" s="1" t="s">
        <v>240</v>
      </c>
      <c r="F52" s="20">
        <v>26910</v>
      </c>
    </row>
    <row r="53" spans="1:6" ht="15" customHeight="1">
      <c r="A53" s="5">
        <v>40</v>
      </c>
      <c r="B53" s="76"/>
      <c r="C53" s="1" t="s">
        <v>241</v>
      </c>
      <c r="D53" s="1" t="s">
        <v>240</v>
      </c>
      <c r="E53" s="1" t="s">
        <v>244</v>
      </c>
      <c r="F53" s="20">
        <v>38100</v>
      </c>
    </row>
    <row r="54" spans="1:6" ht="15" customHeight="1">
      <c r="A54" s="5">
        <v>41</v>
      </c>
      <c r="B54" s="76"/>
      <c r="C54" s="1" t="s">
        <v>245</v>
      </c>
      <c r="D54" s="1" t="s">
        <v>227</v>
      </c>
      <c r="E54" s="1" t="s">
        <v>246</v>
      </c>
      <c r="F54" s="20">
        <v>24990</v>
      </c>
    </row>
    <row r="55" spans="1:6" ht="15" customHeight="1">
      <c r="A55" s="5">
        <v>42</v>
      </c>
      <c r="B55" s="76"/>
      <c r="C55" s="1" t="s">
        <v>247</v>
      </c>
      <c r="D55" s="1" t="s">
        <v>227</v>
      </c>
      <c r="E55" s="1" t="s">
        <v>248</v>
      </c>
      <c r="F55" s="20">
        <v>28605</v>
      </c>
    </row>
    <row r="56" spans="1:6" ht="15" customHeight="1">
      <c r="A56" s="5">
        <v>43</v>
      </c>
      <c r="B56" s="76"/>
      <c r="C56" s="7" t="s">
        <v>235</v>
      </c>
      <c r="D56" s="7" t="s">
        <v>249</v>
      </c>
      <c r="E56" s="7" t="s">
        <v>250</v>
      </c>
      <c r="F56" s="35">
        <v>21182.2</v>
      </c>
    </row>
    <row r="57" spans="1:6" ht="15" customHeight="1">
      <c r="A57" s="5">
        <v>44</v>
      </c>
      <c r="B57" s="76"/>
      <c r="C57" s="1" t="s">
        <v>231</v>
      </c>
      <c r="D57" s="3" t="s">
        <v>232</v>
      </c>
      <c r="E57" s="3" t="s">
        <v>233</v>
      </c>
      <c r="F57" s="34">
        <v>36400</v>
      </c>
    </row>
    <row r="58" spans="1:6" ht="15" customHeight="1">
      <c r="A58" s="5">
        <v>45</v>
      </c>
      <c r="B58" s="76"/>
      <c r="C58" s="1" t="s">
        <v>236</v>
      </c>
      <c r="D58" s="1" t="s">
        <v>274</v>
      </c>
      <c r="E58" s="1" t="s">
        <v>275</v>
      </c>
      <c r="F58" s="20">
        <f>6759+12355</f>
        <v>19114</v>
      </c>
    </row>
    <row r="59" spans="1:6" ht="12.75" customHeight="1">
      <c r="A59" s="5">
        <v>46</v>
      </c>
      <c r="B59" s="76"/>
      <c r="C59" s="1" t="s">
        <v>251</v>
      </c>
      <c r="D59" s="1" t="s">
        <v>252</v>
      </c>
      <c r="E59" s="1" t="s">
        <v>253</v>
      </c>
      <c r="F59" s="20">
        <v>22300</v>
      </c>
    </row>
    <row r="60" spans="1:6" ht="15" customHeight="1">
      <c r="A60" s="5">
        <v>47</v>
      </c>
      <c r="B60" s="76"/>
      <c r="C60" s="1" t="s">
        <v>254</v>
      </c>
      <c r="D60" s="1" t="s">
        <v>233</v>
      </c>
      <c r="E60" s="1" t="s">
        <v>228</v>
      </c>
      <c r="F60" s="20">
        <v>18927</v>
      </c>
    </row>
    <row r="61" spans="1:6" ht="15" customHeight="1">
      <c r="A61" s="5">
        <v>48</v>
      </c>
      <c r="B61" s="76"/>
      <c r="C61" s="7" t="s">
        <v>267</v>
      </c>
      <c r="D61" s="7" t="s">
        <v>268</v>
      </c>
      <c r="E61" s="7" t="s">
        <v>20</v>
      </c>
      <c r="F61" s="35">
        <v>9600</v>
      </c>
    </row>
    <row r="62" spans="1:6" ht="15" customHeight="1">
      <c r="A62" s="5">
        <v>49</v>
      </c>
      <c r="B62" s="76"/>
      <c r="C62" s="18" t="s">
        <v>21</v>
      </c>
      <c r="D62" s="19" t="s">
        <v>274</v>
      </c>
      <c r="E62" s="19" t="s">
        <v>52</v>
      </c>
      <c r="F62" s="38">
        <f>3240+14925</f>
        <v>18165</v>
      </c>
    </row>
    <row r="63" spans="1:6" ht="15" customHeight="1">
      <c r="A63" s="5">
        <v>50</v>
      </c>
      <c r="B63" s="76"/>
      <c r="C63" s="1" t="s">
        <v>276</v>
      </c>
      <c r="D63" s="7" t="s">
        <v>252</v>
      </c>
      <c r="E63" s="7" t="s">
        <v>277</v>
      </c>
      <c r="F63" s="20">
        <v>13460</v>
      </c>
    </row>
    <row r="64" spans="1:6" ht="15" customHeight="1">
      <c r="A64" s="5">
        <v>51</v>
      </c>
      <c r="B64" s="76"/>
      <c r="C64" s="1" t="s">
        <v>233</v>
      </c>
      <c r="D64" s="1" t="s">
        <v>231</v>
      </c>
      <c r="E64" s="1" t="s">
        <v>278</v>
      </c>
      <c r="F64" s="20">
        <v>7400</v>
      </c>
    </row>
    <row r="65" spans="1:6" ht="15" customHeight="1">
      <c r="A65" s="5">
        <v>52</v>
      </c>
      <c r="B65" s="76"/>
      <c r="C65" s="1" t="s">
        <v>280</v>
      </c>
      <c r="D65" s="1" t="s">
        <v>252</v>
      </c>
      <c r="E65" s="1" t="s">
        <v>327</v>
      </c>
      <c r="F65" s="20">
        <v>11647</v>
      </c>
    </row>
    <row r="66" spans="1:6" ht="15" customHeight="1">
      <c r="A66" s="5">
        <v>53</v>
      </c>
      <c r="B66" s="76"/>
      <c r="C66" s="1" t="s">
        <v>306</v>
      </c>
      <c r="D66" s="1" t="s">
        <v>307</v>
      </c>
      <c r="E66" s="1" t="s">
        <v>308</v>
      </c>
      <c r="F66" s="20">
        <v>1704</v>
      </c>
    </row>
    <row r="67" spans="1:6" ht="15" customHeight="1">
      <c r="A67" s="5">
        <v>54</v>
      </c>
      <c r="B67" s="76"/>
      <c r="C67" s="1" t="s">
        <v>309</v>
      </c>
      <c r="D67" s="1" t="s">
        <v>307</v>
      </c>
      <c r="E67" s="1" t="s">
        <v>228</v>
      </c>
      <c r="F67" s="20">
        <v>1284</v>
      </c>
    </row>
    <row r="68" spans="1:6" s="54" customFormat="1" ht="15" customHeight="1">
      <c r="A68" s="5">
        <v>55</v>
      </c>
      <c r="B68" s="76"/>
      <c r="C68" s="1" t="s">
        <v>307</v>
      </c>
      <c r="D68" s="1" t="s">
        <v>279</v>
      </c>
      <c r="E68" s="1" t="s">
        <v>306</v>
      </c>
      <c r="F68" s="20">
        <v>9000</v>
      </c>
    </row>
    <row r="69" spans="1:6" s="54" customFormat="1" ht="15" customHeight="1">
      <c r="A69" s="5">
        <v>56</v>
      </c>
      <c r="B69" s="76"/>
      <c r="C69" s="1" t="s">
        <v>310</v>
      </c>
      <c r="D69" s="1" t="s">
        <v>287</v>
      </c>
      <c r="E69" s="1" t="s">
        <v>311</v>
      </c>
      <c r="F69" s="20">
        <f>13300</f>
        <v>13300</v>
      </c>
    </row>
    <row r="70" spans="1:6" ht="15" customHeight="1">
      <c r="A70" s="5">
        <v>57</v>
      </c>
      <c r="B70" s="76"/>
      <c r="C70" s="1" t="s">
        <v>312</v>
      </c>
      <c r="D70" s="1" t="s">
        <v>307</v>
      </c>
      <c r="E70" s="1" t="s">
        <v>313</v>
      </c>
      <c r="F70" s="20">
        <v>1765</v>
      </c>
    </row>
    <row r="71" spans="1:6" ht="15" customHeight="1">
      <c r="A71" s="5">
        <v>58</v>
      </c>
      <c r="B71" s="77"/>
      <c r="C71" s="1" t="s">
        <v>314</v>
      </c>
      <c r="D71" s="1" t="s">
        <v>315</v>
      </c>
      <c r="E71" s="1" t="s">
        <v>316</v>
      </c>
      <c r="F71" s="20">
        <v>7280</v>
      </c>
    </row>
    <row r="72" spans="1:6" ht="15" customHeight="1">
      <c r="A72" s="5">
        <v>59</v>
      </c>
      <c r="B72" s="75" t="s">
        <v>356</v>
      </c>
      <c r="C72" s="1" t="s">
        <v>324</v>
      </c>
      <c r="D72" s="3"/>
      <c r="E72" s="3"/>
      <c r="F72" s="34">
        <v>7490</v>
      </c>
    </row>
    <row r="73" spans="1:6" ht="15" customHeight="1">
      <c r="A73" s="5">
        <v>60</v>
      </c>
      <c r="B73" s="76"/>
      <c r="C73" s="1" t="s">
        <v>257</v>
      </c>
      <c r="D73" s="1" t="s">
        <v>258</v>
      </c>
      <c r="E73" s="1" t="s">
        <v>259</v>
      </c>
      <c r="F73" s="20">
        <v>21692</v>
      </c>
    </row>
    <row r="74" spans="1:6" ht="15" customHeight="1">
      <c r="A74" s="5">
        <v>61</v>
      </c>
      <c r="B74" s="76"/>
      <c r="C74" s="1" t="s">
        <v>260</v>
      </c>
      <c r="D74" s="1" t="s">
        <v>259</v>
      </c>
      <c r="E74" s="1" t="s">
        <v>258</v>
      </c>
      <c r="F74" s="20">
        <v>16044</v>
      </c>
    </row>
    <row r="75" spans="1:6" ht="15" customHeight="1">
      <c r="A75" s="5">
        <v>62</v>
      </c>
      <c r="B75" s="76"/>
      <c r="C75" s="1" t="s">
        <v>261</v>
      </c>
      <c r="D75" s="1" t="s">
        <v>258</v>
      </c>
      <c r="E75" s="1" t="s">
        <v>259</v>
      </c>
      <c r="F75" s="20">
        <v>10854.6</v>
      </c>
    </row>
    <row r="76" spans="1:6" ht="15" customHeight="1">
      <c r="A76" s="5">
        <v>63</v>
      </c>
      <c r="B76" s="76"/>
      <c r="C76" s="8" t="s">
        <v>262</v>
      </c>
      <c r="D76" s="1" t="s">
        <v>257</v>
      </c>
      <c r="E76" s="1" t="s">
        <v>260</v>
      </c>
      <c r="F76" s="36">
        <v>6420.1</v>
      </c>
    </row>
    <row r="77" spans="1:6" ht="15" customHeight="1">
      <c r="A77" s="5">
        <v>64</v>
      </c>
      <c r="B77" s="76"/>
      <c r="C77" s="1" t="s">
        <v>263</v>
      </c>
      <c r="D77" s="1" t="s">
        <v>264</v>
      </c>
      <c r="E77" s="1" t="s">
        <v>265</v>
      </c>
      <c r="F77" s="20">
        <v>22880</v>
      </c>
    </row>
    <row r="78" spans="1:6" ht="15" customHeight="1">
      <c r="A78" s="5">
        <v>65</v>
      </c>
      <c r="B78" s="76"/>
      <c r="C78" s="17" t="s">
        <v>39</v>
      </c>
      <c r="D78" s="17" t="s">
        <v>266</v>
      </c>
      <c r="E78" s="9" t="s">
        <v>40</v>
      </c>
      <c r="F78" s="37">
        <f>3300+1235</f>
        <v>4535</v>
      </c>
    </row>
    <row r="79" spans="1:6" ht="15" customHeight="1">
      <c r="A79" s="5">
        <v>66</v>
      </c>
      <c r="B79" s="76"/>
      <c r="C79" s="1" t="s">
        <v>325</v>
      </c>
      <c r="D79" s="3"/>
      <c r="E79" s="3"/>
      <c r="F79" s="34">
        <v>1302</v>
      </c>
    </row>
    <row r="80" spans="1:6" ht="15" customHeight="1">
      <c r="A80" s="5">
        <v>67</v>
      </c>
      <c r="B80" s="76"/>
      <c r="C80" s="1" t="s">
        <v>322</v>
      </c>
      <c r="D80" s="3" t="s">
        <v>323</v>
      </c>
      <c r="E80" s="3" t="s">
        <v>326</v>
      </c>
      <c r="F80" s="34">
        <v>8190</v>
      </c>
    </row>
    <row r="81" spans="1:6" s="54" customFormat="1" ht="15" customHeight="1">
      <c r="A81" s="5">
        <v>68</v>
      </c>
      <c r="B81" s="76"/>
      <c r="C81" s="2" t="s">
        <v>15</v>
      </c>
      <c r="D81" s="1" t="s">
        <v>16</v>
      </c>
      <c r="E81" s="16" t="s">
        <v>114</v>
      </c>
      <c r="F81" s="28">
        <f>47576+199999.8</f>
        <v>247575.8</v>
      </c>
    </row>
    <row r="82" spans="1:6" s="54" customFormat="1" ht="15" customHeight="1">
      <c r="A82" s="5">
        <v>69</v>
      </c>
      <c r="B82" s="76"/>
      <c r="C82" s="10" t="s">
        <v>56</v>
      </c>
      <c r="D82" s="10" t="s">
        <v>15</v>
      </c>
      <c r="E82" s="10" t="s">
        <v>57</v>
      </c>
      <c r="F82" s="31">
        <v>6200</v>
      </c>
    </row>
    <row r="83" spans="1:6" ht="15" customHeight="1">
      <c r="A83" s="5">
        <v>70</v>
      </c>
      <c r="B83" s="76"/>
      <c r="C83" s="39" t="s">
        <v>28</v>
      </c>
      <c r="D83" s="16" t="s">
        <v>29</v>
      </c>
      <c r="E83" s="16" t="s">
        <v>15</v>
      </c>
      <c r="F83" s="21">
        <f>89729.4+10480</f>
        <v>100209.4</v>
      </c>
    </row>
    <row r="84" spans="1:6" ht="15" customHeight="1">
      <c r="A84" s="5">
        <v>71</v>
      </c>
      <c r="B84" s="76"/>
      <c r="C84" s="1" t="s">
        <v>24</v>
      </c>
      <c r="D84" s="1" t="s">
        <v>72</v>
      </c>
      <c r="E84" s="1" t="s">
        <v>15</v>
      </c>
      <c r="F84" s="11">
        <f>1728+40240</f>
        <v>41968</v>
      </c>
    </row>
    <row r="85" spans="1:6" ht="15" customHeight="1">
      <c r="A85" s="5">
        <v>72</v>
      </c>
      <c r="B85" s="76"/>
      <c r="C85" s="1" t="s">
        <v>26</v>
      </c>
      <c r="D85" s="3" t="s">
        <v>8</v>
      </c>
      <c r="E85" s="3" t="s">
        <v>24</v>
      </c>
      <c r="F85" s="28">
        <v>25315</v>
      </c>
    </row>
    <row r="86" spans="1:6" ht="15" customHeight="1">
      <c r="A86" s="5">
        <v>73</v>
      </c>
      <c r="B86" s="76"/>
      <c r="C86" s="1" t="s">
        <v>22</v>
      </c>
      <c r="D86" s="1" t="s">
        <v>23</v>
      </c>
      <c r="E86" s="1" t="s">
        <v>24</v>
      </c>
      <c r="F86" s="11">
        <v>14000</v>
      </c>
    </row>
    <row r="87" spans="1:6" ht="15" customHeight="1">
      <c r="A87" s="5">
        <v>74</v>
      </c>
      <c r="B87" s="76"/>
      <c r="C87" s="1" t="s">
        <v>49</v>
      </c>
      <c r="D87" s="3" t="s">
        <v>42</v>
      </c>
      <c r="E87" s="3" t="s">
        <v>22</v>
      </c>
      <c r="F87" s="28">
        <v>8146</v>
      </c>
    </row>
    <row r="88" spans="1:6" ht="15" customHeight="1">
      <c r="A88" s="5">
        <v>75</v>
      </c>
      <c r="B88" s="76"/>
      <c r="C88" s="1" t="s">
        <v>41</v>
      </c>
      <c r="D88" s="1" t="s">
        <v>31</v>
      </c>
      <c r="E88" s="1" t="s">
        <v>42</v>
      </c>
      <c r="F88" s="11">
        <v>20709</v>
      </c>
    </row>
    <row r="89" spans="1:6" ht="15" customHeight="1">
      <c r="A89" s="5">
        <v>76</v>
      </c>
      <c r="B89" s="76"/>
      <c r="C89" s="55" t="s">
        <v>348</v>
      </c>
      <c r="D89" s="55" t="s">
        <v>349</v>
      </c>
      <c r="E89" s="55" t="s">
        <v>350</v>
      </c>
      <c r="F89" s="56">
        <v>4220</v>
      </c>
    </row>
    <row r="90" spans="1:6" ht="15" customHeight="1">
      <c r="A90" s="5">
        <v>77</v>
      </c>
      <c r="B90" s="76"/>
      <c r="C90" s="10" t="s">
        <v>61</v>
      </c>
      <c r="D90" s="10" t="s">
        <v>62</v>
      </c>
      <c r="E90" s="16" t="s">
        <v>180</v>
      </c>
      <c r="F90" s="31">
        <f>2700+15846.6</f>
        <v>18546.599999999999</v>
      </c>
    </row>
    <row r="91" spans="1:6" ht="15" customHeight="1">
      <c r="A91" s="5">
        <v>78</v>
      </c>
      <c r="B91" s="76"/>
      <c r="C91" s="10" t="s">
        <v>58</v>
      </c>
      <c r="D91" s="10" t="s">
        <v>8</v>
      </c>
      <c r="E91" s="10" t="s">
        <v>59</v>
      </c>
      <c r="F91" s="31">
        <v>2800</v>
      </c>
    </row>
    <row r="92" spans="1:6" ht="15" customHeight="1">
      <c r="A92" s="5">
        <v>79</v>
      </c>
      <c r="B92" s="76"/>
      <c r="C92" s="1" t="s">
        <v>34</v>
      </c>
      <c r="D92" s="1" t="s">
        <v>35</v>
      </c>
      <c r="E92" s="1" t="s">
        <v>36</v>
      </c>
      <c r="F92" s="11">
        <v>16660</v>
      </c>
    </row>
    <row r="93" spans="1:6" ht="15" customHeight="1">
      <c r="A93" s="5">
        <v>80</v>
      </c>
      <c r="B93" s="77"/>
      <c r="C93" s="1" t="s">
        <v>54</v>
      </c>
      <c r="D93" s="1" t="s">
        <v>9</v>
      </c>
      <c r="E93" s="1" t="s">
        <v>27</v>
      </c>
      <c r="F93" s="11">
        <v>4800</v>
      </c>
    </row>
    <row r="94" spans="1:6" ht="15" customHeight="1">
      <c r="A94" s="5">
        <v>81</v>
      </c>
      <c r="B94" s="75" t="s">
        <v>357</v>
      </c>
      <c r="C94" s="1" t="s">
        <v>55</v>
      </c>
      <c r="D94" s="16" t="s">
        <v>220</v>
      </c>
      <c r="E94" s="1" t="s">
        <v>44</v>
      </c>
      <c r="F94" s="11">
        <f>1845+4985.9</f>
        <v>6830.9</v>
      </c>
    </row>
    <row r="95" spans="1:6" ht="15" customHeight="1">
      <c r="A95" s="5">
        <v>82</v>
      </c>
      <c r="B95" s="76"/>
      <c r="C95" s="1" t="s">
        <v>47</v>
      </c>
      <c r="D95" s="1" t="s">
        <v>20</v>
      </c>
      <c r="E95" s="1" t="s">
        <v>48</v>
      </c>
      <c r="F95" s="11">
        <v>3900</v>
      </c>
    </row>
    <row r="96" spans="1:6" ht="15" customHeight="1">
      <c r="A96" s="5">
        <v>83</v>
      </c>
      <c r="B96" s="76"/>
      <c r="C96" s="32" t="s">
        <v>40</v>
      </c>
      <c r="D96" s="32" t="s">
        <v>12</v>
      </c>
      <c r="E96" s="32" t="s">
        <v>20</v>
      </c>
      <c r="F96" s="33">
        <v>2870</v>
      </c>
    </row>
    <row r="97" spans="1:6" ht="15" customHeight="1">
      <c r="A97" s="5">
        <v>84</v>
      </c>
      <c r="B97" s="76"/>
      <c r="C97" s="10" t="s">
        <v>52</v>
      </c>
      <c r="D97" s="10" t="s">
        <v>16</v>
      </c>
      <c r="E97" s="1" t="s">
        <v>279</v>
      </c>
      <c r="F97" s="31">
        <f>12880+23455+585</f>
        <v>36920</v>
      </c>
    </row>
    <row r="98" spans="1:6" ht="15" customHeight="1">
      <c r="A98" s="5">
        <v>85</v>
      </c>
      <c r="B98" s="76"/>
      <c r="C98" s="10" t="s">
        <v>60</v>
      </c>
      <c r="D98" s="10" t="s">
        <v>18</v>
      </c>
      <c r="E98" s="10" t="s">
        <v>8</v>
      </c>
      <c r="F98" s="31">
        <v>1200</v>
      </c>
    </row>
    <row r="99" spans="1:6" ht="15" customHeight="1">
      <c r="A99" s="5">
        <v>86</v>
      </c>
      <c r="B99" s="76"/>
      <c r="C99" s="32" t="s">
        <v>63</v>
      </c>
      <c r="D99" s="32" t="s">
        <v>18</v>
      </c>
      <c r="E99" s="32" t="s">
        <v>8</v>
      </c>
      <c r="F99" s="33">
        <v>3218</v>
      </c>
    </row>
    <row r="100" spans="1:6" s="54" customFormat="1" ht="15" customHeight="1">
      <c r="A100" s="5">
        <v>87</v>
      </c>
      <c r="B100" s="76"/>
      <c r="C100" s="16" t="s">
        <v>113</v>
      </c>
      <c r="D100" s="16" t="s">
        <v>289</v>
      </c>
      <c r="E100" s="16" t="s">
        <v>131</v>
      </c>
      <c r="F100" s="21">
        <f>30992+19950+19650</f>
        <v>70592</v>
      </c>
    </row>
    <row r="101" spans="1:6" ht="15" customHeight="1">
      <c r="A101" s="5">
        <v>88</v>
      </c>
      <c r="B101" s="76"/>
      <c r="C101" s="16" t="s">
        <v>111</v>
      </c>
      <c r="D101" s="16" t="s">
        <v>72</v>
      </c>
      <c r="E101" s="16" t="s">
        <v>288</v>
      </c>
      <c r="F101" s="21">
        <f>27850+4504+4200</f>
        <v>36554</v>
      </c>
    </row>
    <row r="102" spans="1:6" ht="15" customHeight="1">
      <c r="A102" s="5">
        <v>89</v>
      </c>
      <c r="B102" s="76"/>
      <c r="C102" s="6" t="s">
        <v>108</v>
      </c>
      <c r="D102" s="6" t="s">
        <v>290</v>
      </c>
      <c r="E102" s="6" t="s">
        <v>15</v>
      </c>
      <c r="F102" s="42">
        <f>6540+17552.4+10594.5</f>
        <v>34686.9</v>
      </c>
    </row>
    <row r="103" spans="1:6" ht="15" customHeight="1">
      <c r="A103" s="5">
        <v>90</v>
      </c>
      <c r="B103" s="76"/>
      <c r="C103" s="16" t="s">
        <v>97</v>
      </c>
      <c r="D103" s="40" t="s">
        <v>87</v>
      </c>
      <c r="E103" s="16" t="s">
        <v>96</v>
      </c>
      <c r="F103" s="41">
        <v>12835</v>
      </c>
    </row>
    <row r="104" spans="1:6" ht="15" customHeight="1">
      <c r="A104" s="5">
        <v>91</v>
      </c>
      <c r="B104" s="76"/>
      <c r="C104" s="16" t="s">
        <v>67</v>
      </c>
      <c r="D104" s="16" t="s">
        <v>15</v>
      </c>
      <c r="E104" s="16" t="s">
        <v>103</v>
      </c>
      <c r="F104" s="42">
        <f>14690.2+3032.8</f>
        <v>17723</v>
      </c>
    </row>
    <row r="105" spans="1:6" ht="15" customHeight="1">
      <c r="A105" s="5">
        <v>92</v>
      </c>
      <c r="B105" s="76"/>
      <c r="C105" s="16" t="s">
        <v>110</v>
      </c>
      <c r="D105" s="16" t="s">
        <v>102</v>
      </c>
      <c r="E105" s="16" t="s">
        <v>15</v>
      </c>
      <c r="F105" s="21">
        <v>15750</v>
      </c>
    </row>
    <row r="106" spans="1:6" ht="15" customHeight="1">
      <c r="A106" s="5">
        <v>93</v>
      </c>
      <c r="B106" s="76"/>
      <c r="C106" s="6" t="s">
        <v>109</v>
      </c>
      <c r="D106" s="6" t="s">
        <v>106</v>
      </c>
      <c r="E106" s="6" t="s">
        <v>90</v>
      </c>
      <c r="F106" s="42">
        <v>19010</v>
      </c>
    </row>
    <row r="107" spans="1:6" ht="15" customHeight="1">
      <c r="A107" s="5">
        <v>94</v>
      </c>
      <c r="B107" s="76"/>
      <c r="C107" s="16" t="s">
        <v>106</v>
      </c>
      <c r="D107" s="16" t="s">
        <v>90</v>
      </c>
      <c r="E107" s="16" t="s">
        <v>72</v>
      </c>
      <c r="F107" s="21">
        <v>13015.4</v>
      </c>
    </row>
    <row r="108" spans="1:6" s="54" customFormat="1" ht="15" customHeight="1">
      <c r="A108" s="5">
        <v>95</v>
      </c>
      <c r="B108" s="76"/>
      <c r="C108" s="16" t="s">
        <v>151</v>
      </c>
      <c r="D108" s="16" t="s">
        <v>133</v>
      </c>
      <c r="E108" s="16" t="s">
        <v>305</v>
      </c>
      <c r="F108" s="43">
        <f>3474+20318</f>
        <v>23792</v>
      </c>
    </row>
    <row r="109" spans="1:6" ht="15" customHeight="1">
      <c r="A109" s="5">
        <v>96</v>
      </c>
      <c r="B109" s="76"/>
      <c r="C109" s="16" t="s">
        <v>305</v>
      </c>
      <c r="D109" s="16" t="s">
        <v>151</v>
      </c>
      <c r="E109" s="16" t="s">
        <v>72</v>
      </c>
      <c r="F109" s="43">
        <v>3348</v>
      </c>
    </row>
    <row r="110" spans="1:6" ht="15" customHeight="1">
      <c r="A110" s="5">
        <v>97</v>
      </c>
      <c r="B110" s="76"/>
      <c r="C110" s="50" t="s">
        <v>102</v>
      </c>
      <c r="D110" s="16" t="s">
        <v>101</v>
      </c>
      <c r="E110" s="16" t="s">
        <v>328</v>
      </c>
      <c r="F110" s="53">
        <f>45671.3+1188</f>
        <v>46859.3</v>
      </c>
    </row>
    <row r="111" spans="1:6" ht="15" customHeight="1">
      <c r="A111" s="5">
        <v>98</v>
      </c>
      <c r="B111" s="76"/>
      <c r="C111" s="44" t="s">
        <v>84</v>
      </c>
      <c r="D111" s="44" t="s">
        <v>83</v>
      </c>
      <c r="E111" s="44" t="s">
        <v>82</v>
      </c>
      <c r="F111" s="45">
        <v>3874.2</v>
      </c>
    </row>
    <row r="112" spans="1:6" ht="15" customHeight="1">
      <c r="A112" s="5">
        <v>99</v>
      </c>
      <c r="B112" s="76"/>
      <c r="C112" s="16" t="s">
        <v>93</v>
      </c>
      <c r="D112" s="44" t="s">
        <v>92</v>
      </c>
      <c r="E112" s="44" t="s">
        <v>91</v>
      </c>
      <c r="F112" s="45">
        <v>3800</v>
      </c>
    </row>
    <row r="113" spans="1:6" ht="15" customHeight="1">
      <c r="A113" s="5">
        <v>100</v>
      </c>
      <c r="B113" s="76"/>
      <c r="C113" s="16" t="s">
        <v>89</v>
      </c>
      <c r="D113" s="16" t="s">
        <v>15</v>
      </c>
      <c r="E113" s="16" t="s">
        <v>88</v>
      </c>
      <c r="F113" s="42">
        <v>34660</v>
      </c>
    </row>
    <row r="114" spans="1:6" ht="15" customHeight="1">
      <c r="A114" s="5">
        <v>101</v>
      </c>
      <c r="B114" s="76"/>
      <c r="C114" s="16" t="s">
        <v>302</v>
      </c>
      <c r="D114" s="16" t="s">
        <v>115</v>
      </c>
      <c r="E114" s="16" t="s">
        <v>303</v>
      </c>
      <c r="F114" s="43">
        <v>5440</v>
      </c>
    </row>
    <row r="115" spans="1:6" ht="15" customHeight="1">
      <c r="A115" s="5">
        <v>102</v>
      </c>
      <c r="B115" s="76"/>
      <c r="C115" s="16" t="s">
        <v>303</v>
      </c>
      <c r="D115" s="16" t="s">
        <v>302</v>
      </c>
      <c r="E115" s="16" t="s">
        <v>304</v>
      </c>
      <c r="F115" s="43">
        <v>3094</v>
      </c>
    </row>
    <row r="116" spans="1:6" ht="15" customHeight="1">
      <c r="A116" s="5">
        <v>103</v>
      </c>
      <c r="B116" s="76"/>
      <c r="C116" s="16" t="s">
        <v>304</v>
      </c>
      <c r="D116" s="16" t="s">
        <v>303</v>
      </c>
      <c r="E116" s="16" t="s">
        <v>115</v>
      </c>
      <c r="F116" s="43">
        <v>513</v>
      </c>
    </row>
    <row r="117" spans="1:6" ht="15" customHeight="1">
      <c r="A117" s="5">
        <v>104</v>
      </c>
      <c r="B117" s="76"/>
      <c r="C117" s="16" t="s">
        <v>75</v>
      </c>
      <c r="D117" s="16" t="s">
        <v>98</v>
      </c>
      <c r="E117" s="40" t="s">
        <v>15</v>
      </c>
      <c r="F117" s="41">
        <v>3768</v>
      </c>
    </row>
    <row r="118" spans="1:6" ht="15" customHeight="1">
      <c r="A118" s="5">
        <v>105</v>
      </c>
      <c r="B118" s="76"/>
      <c r="C118" s="16" t="s">
        <v>17</v>
      </c>
      <c r="D118" s="16" t="s">
        <v>71</v>
      </c>
      <c r="E118" s="46" t="s">
        <v>15</v>
      </c>
      <c r="F118" s="42">
        <v>9450</v>
      </c>
    </row>
    <row r="119" spans="1:6" ht="15" customHeight="1">
      <c r="A119" s="5">
        <v>106</v>
      </c>
      <c r="B119" s="76"/>
      <c r="C119" s="46" t="s">
        <v>76</v>
      </c>
      <c r="D119" s="46" t="s">
        <v>17</v>
      </c>
      <c r="E119" s="46" t="s">
        <v>75</v>
      </c>
      <c r="F119" s="47">
        <v>2160</v>
      </c>
    </row>
    <row r="120" spans="1:6" ht="15" customHeight="1">
      <c r="A120" s="5">
        <v>107</v>
      </c>
      <c r="B120" s="76"/>
      <c r="C120" s="46" t="s">
        <v>73</v>
      </c>
      <c r="D120" s="46" t="s">
        <v>17</v>
      </c>
      <c r="E120" s="46" t="s">
        <v>72</v>
      </c>
      <c r="F120" s="47">
        <v>10327.9</v>
      </c>
    </row>
    <row r="121" spans="1:6" ht="15" customHeight="1">
      <c r="A121" s="5">
        <v>108</v>
      </c>
      <c r="B121" s="76"/>
      <c r="C121" s="6" t="s">
        <v>295</v>
      </c>
      <c r="D121" s="6" t="s">
        <v>293</v>
      </c>
      <c r="E121" s="6" t="s">
        <v>117</v>
      </c>
      <c r="F121" s="42">
        <f>4109+903</f>
        <v>5012</v>
      </c>
    </row>
    <row r="122" spans="1:6" ht="15" customHeight="1">
      <c r="A122" s="5">
        <v>109</v>
      </c>
      <c r="B122" s="76"/>
      <c r="C122" s="6" t="s">
        <v>293</v>
      </c>
      <c r="D122" s="6" t="s">
        <v>131</v>
      </c>
      <c r="E122" s="6" t="s">
        <v>294</v>
      </c>
      <c r="F122" s="42">
        <v>5677</v>
      </c>
    </row>
    <row r="123" spans="1:6" ht="15" customHeight="1">
      <c r="A123" s="5">
        <v>110</v>
      </c>
      <c r="B123" s="76"/>
      <c r="C123" s="46" t="s">
        <v>70</v>
      </c>
      <c r="D123" s="46" t="s">
        <v>15</v>
      </c>
      <c r="E123" s="46" t="s">
        <v>69</v>
      </c>
      <c r="F123" s="47">
        <v>12040</v>
      </c>
    </row>
    <row r="124" spans="1:6" ht="15" customHeight="1">
      <c r="A124" s="5">
        <v>111</v>
      </c>
      <c r="B124" s="76"/>
      <c r="C124" s="51" t="s">
        <v>68</v>
      </c>
      <c r="D124" s="46" t="s">
        <v>288</v>
      </c>
      <c r="E124" s="46" t="s">
        <v>66</v>
      </c>
      <c r="F124" s="47">
        <f>8100+2800</f>
        <v>10900</v>
      </c>
    </row>
    <row r="125" spans="1:6" ht="15" customHeight="1">
      <c r="A125" s="5">
        <v>112</v>
      </c>
      <c r="B125" s="76"/>
      <c r="C125" s="51" t="s">
        <v>68</v>
      </c>
      <c r="D125" s="46" t="s">
        <v>291</v>
      </c>
      <c r="E125" s="46" t="s">
        <v>292</v>
      </c>
      <c r="F125" s="47">
        <v>4537</v>
      </c>
    </row>
    <row r="126" spans="1:6" ht="15" customHeight="1">
      <c r="A126" s="58">
        <v>113</v>
      </c>
      <c r="B126" s="76"/>
      <c r="C126" s="59" t="s">
        <v>68</v>
      </c>
      <c r="D126" s="46" t="s">
        <v>67</v>
      </c>
      <c r="E126" s="46" t="s">
        <v>66</v>
      </c>
      <c r="F126" s="47">
        <v>7795.6</v>
      </c>
    </row>
    <row r="127" spans="1:6" ht="25.5" customHeight="1">
      <c r="A127" s="58"/>
      <c r="B127" s="76"/>
      <c r="C127" s="59"/>
      <c r="D127" s="46" t="s">
        <v>65</v>
      </c>
      <c r="E127" s="46" t="s">
        <v>64</v>
      </c>
      <c r="F127" s="47">
        <v>8950</v>
      </c>
    </row>
    <row r="128" spans="1:6" ht="12.75" customHeight="1">
      <c r="A128" s="5">
        <v>114</v>
      </c>
      <c r="B128" s="76"/>
      <c r="C128" s="16" t="s">
        <v>105</v>
      </c>
      <c r="D128" s="16" t="s">
        <v>15</v>
      </c>
      <c r="E128" s="16" t="s">
        <v>104</v>
      </c>
      <c r="F128" s="42">
        <v>70080</v>
      </c>
    </row>
    <row r="129" spans="1:6" ht="12.75" customHeight="1">
      <c r="A129" s="5">
        <v>115</v>
      </c>
      <c r="B129" s="76"/>
      <c r="C129" s="16" t="s">
        <v>296</v>
      </c>
      <c r="D129" s="16" t="s">
        <v>297</v>
      </c>
      <c r="E129" s="16" t="s">
        <v>298</v>
      </c>
      <c r="F129" s="43">
        <v>3805.6</v>
      </c>
    </row>
    <row r="130" spans="1:6" ht="27.75" customHeight="1">
      <c r="A130" s="5">
        <v>116</v>
      </c>
      <c r="B130" s="77"/>
      <c r="C130" s="44" t="s">
        <v>79</v>
      </c>
      <c r="D130" s="44" t="s">
        <v>78</v>
      </c>
      <c r="E130" s="44" t="s">
        <v>77</v>
      </c>
      <c r="F130" s="45">
        <v>12320</v>
      </c>
    </row>
    <row r="131" spans="1:6" ht="12.75" customHeight="1">
      <c r="A131" s="5">
        <v>117</v>
      </c>
      <c r="B131" s="75" t="s">
        <v>358</v>
      </c>
      <c r="C131" s="16" t="s">
        <v>100</v>
      </c>
      <c r="D131" s="16" t="s">
        <v>81</v>
      </c>
      <c r="E131" s="16" t="s">
        <v>99</v>
      </c>
      <c r="F131" s="43">
        <v>43400</v>
      </c>
    </row>
    <row r="132" spans="1:6" ht="27" customHeight="1">
      <c r="A132" s="5">
        <v>118</v>
      </c>
      <c r="B132" s="76"/>
      <c r="C132" s="16" t="s">
        <v>299</v>
      </c>
      <c r="D132" s="16" t="s">
        <v>300</v>
      </c>
      <c r="E132" s="16" t="s">
        <v>301</v>
      </c>
      <c r="F132" s="43">
        <f>39690+275</f>
        <v>39965</v>
      </c>
    </row>
    <row r="133" spans="1:6" ht="15" customHeight="1">
      <c r="A133" s="5">
        <v>119</v>
      </c>
      <c r="B133" s="76"/>
      <c r="C133" s="6" t="s">
        <v>107</v>
      </c>
      <c r="D133" s="16" t="s">
        <v>64</v>
      </c>
      <c r="E133" s="16" t="s">
        <v>72</v>
      </c>
      <c r="F133" s="43">
        <v>11200</v>
      </c>
    </row>
    <row r="134" spans="1:6" ht="15" customHeight="1">
      <c r="A134" s="5">
        <v>120</v>
      </c>
      <c r="B134" s="76"/>
      <c r="C134" s="16" t="s">
        <v>95</v>
      </c>
      <c r="D134" s="16" t="s">
        <v>94</v>
      </c>
      <c r="E134" s="16" t="s">
        <v>83</v>
      </c>
      <c r="F134" s="41">
        <v>4365.1000000000004</v>
      </c>
    </row>
    <row r="135" spans="1:6" ht="15" customHeight="1">
      <c r="A135" s="5">
        <v>121</v>
      </c>
      <c r="B135" s="76"/>
      <c r="C135" s="44" t="s">
        <v>90</v>
      </c>
      <c r="D135" s="44" t="s">
        <v>83</v>
      </c>
      <c r="E135" s="44" t="s">
        <v>15</v>
      </c>
      <c r="F135" s="45">
        <v>10606.3</v>
      </c>
    </row>
    <row r="136" spans="1:6" ht="15" customHeight="1">
      <c r="A136" s="5">
        <v>122</v>
      </c>
      <c r="B136" s="76"/>
      <c r="C136" s="16" t="s">
        <v>66</v>
      </c>
      <c r="D136" s="16" t="s">
        <v>15</v>
      </c>
      <c r="E136" s="16" t="s">
        <v>87</v>
      </c>
      <c r="F136" s="21">
        <v>3739</v>
      </c>
    </row>
    <row r="137" spans="1:6" ht="15" customHeight="1">
      <c r="A137" s="5">
        <v>123</v>
      </c>
      <c r="B137" s="76"/>
      <c r="C137" s="44" t="s">
        <v>81</v>
      </c>
      <c r="D137" s="44" t="s">
        <v>78</v>
      </c>
      <c r="E137" s="44" t="s">
        <v>80</v>
      </c>
      <c r="F137" s="45">
        <f>26000+1840</f>
        <v>27840</v>
      </c>
    </row>
    <row r="138" spans="1:6" ht="15" customHeight="1">
      <c r="A138" s="5">
        <v>124</v>
      </c>
      <c r="B138" s="76"/>
      <c r="C138" s="46" t="s">
        <v>74</v>
      </c>
      <c r="D138" s="46" t="s">
        <v>72</v>
      </c>
      <c r="E138" s="46" t="s">
        <v>28</v>
      </c>
      <c r="F138" s="48">
        <v>4770.7</v>
      </c>
    </row>
    <row r="139" spans="1:6" s="54" customFormat="1" ht="15" customHeight="1">
      <c r="A139" s="5">
        <v>125</v>
      </c>
      <c r="B139" s="76"/>
      <c r="C139" s="2" t="s">
        <v>25</v>
      </c>
      <c r="D139" s="1" t="s">
        <v>26</v>
      </c>
      <c r="E139" s="50" t="s">
        <v>330</v>
      </c>
      <c r="F139" s="11">
        <v>92020</v>
      </c>
    </row>
    <row r="140" spans="1:6" ht="15" customHeight="1">
      <c r="A140" s="5">
        <v>126</v>
      </c>
      <c r="B140" s="76"/>
      <c r="C140" s="1" t="s">
        <v>30</v>
      </c>
      <c r="D140" s="1" t="s">
        <v>86</v>
      </c>
      <c r="E140" s="1" t="s">
        <v>31</v>
      </c>
      <c r="F140" s="11">
        <v>56710</v>
      </c>
    </row>
    <row r="141" spans="1:6" ht="15" customHeight="1">
      <c r="A141" s="5">
        <v>127</v>
      </c>
      <c r="B141" s="76"/>
      <c r="C141" s="13" t="s">
        <v>146</v>
      </c>
      <c r="D141" s="13" t="s">
        <v>145</v>
      </c>
      <c r="E141" s="13" t="s">
        <v>147</v>
      </c>
      <c r="F141" s="29">
        <f>6412+7070</f>
        <v>13482</v>
      </c>
    </row>
    <row r="142" spans="1:6" ht="15" customHeight="1">
      <c r="A142" s="5">
        <v>128</v>
      </c>
      <c r="B142" s="76"/>
      <c r="C142" s="13" t="s">
        <v>122</v>
      </c>
      <c r="D142" s="13" t="s">
        <v>123</v>
      </c>
      <c r="E142" s="13" t="s">
        <v>124</v>
      </c>
      <c r="F142" s="29">
        <v>4221</v>
      </c>
    </row>
    <row r="143" spans="1:6" ht="15" customHeight="1">
      <c r="A143" s="5">
        <v>129</v>
      </c>
      <c r="B143" s="76"/>
      <c r="C143" s="13" t="s">
        <v>144</v>
      </c>
      <c r="D143" s="13" t="s">
        <v>124</v>
      </c>
      <c r="E143" s="13" t="s">
        <v>36</v>
      </c>
      <c r="F143" s="29">
        <f>4302+896</f>
        <v>5198</v>
      </c>
    </row>
    <row r="144" spans="1:6" ht="15" customHeight="1">
      <c r="A144" s="5">
        <v>130</v>
      </c>
      <c r="B144" s="76"/>
      <c r="C144" s="14" t="s">
        <v>150</v>
      </c>
      <c r="D144" s="1" t="s">
        <v>36</v>
      </c>
      <c r="E144" s="15" t="s">
        <v>145</v>
      </c>
      <c r="F144" s="29">
        <f>3500+4450</f>
        <v>7950</v>
      </c>
    </row>
    <row r="145" spans="1:6" ht="15" customHeight="1">
      <c r="A145" s="5">
        <v>131</v>
      </c>
      <c r="B145" s="76"/>
      <c r="C145" s="13" t="s">
        <v>154</v>
      </c>
      <c r="D145" s="13" t="s">
        <v>123</v>
      </c>
      <c r="E145" s="13" t="s">
        <v>155</v>
      </c>
      <c r="F145" s="29">
        <v>1540</v>
      </c>
    </row>
    <row r="146" spans="1:6" ht="15" customHeight="1">
      <c r="A146" s="5">
        <v>132</v>
      </c>
      <c r="B146" s="76"/>
      <c r="C146" s="7" t="s">
        <v>86</v>
      </c>
      <c r="D146" s="1" t="s">
        <v>10</v>
      </c>
      <c r="E146" s="16" t="s">
        <v>85</v>
      </c>
      <c r="F146" s="11">
        <f>24960+44945+2050</f>
        <v>71955</v>
      </c>
    </row>
    <row r="147" spans="1:6" ht="15" customHeight="1">
      <c r="A147" s="5">
        <v>133</v>
      </c>
      <c r="B147" s="76"/>
      <c r="C147" s="13" t="s">
        <v>143</v>
      </c>
      <c r="D147" s="13" t="s">
        <v>123</v>
      </c>
      <c r="E147" s="13" t="s">
        <v>132</v>
      </c>
      <c r="F147" s="29">
        <v>10680</v>
      </c>
    </row>
    <row r="148" spans="1:6" ht="15" customHeight="1">
      <c r="A148" s="5">
        <v>134</v>
      </c>
      <c r="B148" s="76"/>
      <c r="C148" s="13" t="s">
        <v>137</v>
      </c>
      <c r="D148" s="13" t="s">
        <v>138</v>
      </c>
      <c r="E148" s="13" t="s">
        <v>123</v>
      </c>
      <c r="F148" s="29">
        <f>12000+700</f>
        <v>12700</v>
      </c>
    </row>
    <row r="149" spans="1:6" ht="15" customHeight="1">
      <c r="A149" s="5">
        <v>135</v>
      </c>
      <c r="B149" s="76"/>
      <c r="C149" s="13" t="s">
        <v>141</v>
      </c>
      <c r="D149" s="13" t="s">
        <v>112</v>
      </c>
      <c r="E149" s="13" t="s">
        <v>142</v>
      </c>
      <c r="F149" s="29">
        <v>5880</v>
      </c>
    </row>
    <row r="150" spans="1:6" ht="15" customHeight="1">
      <c r="A150" s="5">
        <v>136</v>
      </c>
      <c r="B150" s="76"/>
      <c r="C150" s="13" t="s">
        <v>139</v>
      </c>
      <c r="D150" s="13" t="s">
        <v>140</v>
      </c>
      <c r="E150" s="13" t="s">
        <v>141</v>
      </c>
      <c r="F150" s="29">
        <v>3500</v>
      </c>
    </row>
    <row r="151" spans="1:6" ht="15" customHeight="1">
      <c r="A151" s="5">
        <v>137</v>
      </c>
      <c r="B151" s="76"/>
      <c r="C151" s="16" t="s">
        <v>10</v>
      </c>
      <c r="D151" s="16" t="s">
        <v>18</v>
      </c>
      <c r="E151" s="1" t="s">
        <v>118</v>
      </c>
      <c r="F151" s="21">
        <f>25290+68960</f>
        <v>94250</v>
      </c>
    </row>
    <row r="152" spans="1:6" ht="15" customHeight="1">
      <c r="A152" s="5">
        <v>138</v>
      </c>
      <c r="B152" s="76"/>
      <c r="C152" s="13" t="s">
        <v>134</v>
      </c>
      <c r="D152" s="13" t="s">
        <v>135</v>
      </c>
      <c r="E152" s="13" t="s">
        <v>136</v>
      </c>
      <c r="F152" s="29">
        <v>8800</v>
      </c>
    </row>
    <row r="153" spans="1:6" ht="15" customHeight="1">
      <c r="A153" s="5">
        <v>139</v>
      </c>
      <c r="B153" s="77"/>
      <c r="C153" s="16" t="s">
        <v>119</v>
      </c>
      <c r="D153" s="16" t="s">
        <v>8</v>
      </c>
      <c r="E153" s="7" t="s">
        <v>64</v>
      </c>
      <c r="F153" s="21">
        <f>13500+19000</f>
        <v>32500</v>
      </c>
    </row>
    <row r="154" spans="1:6" ht="15" customHeight="1">
      <c r="A154" s="5">
        <v>140</v>
      </c>
      <c r="B154" s="75" t="s">
        <v>359</v>
      </c>
      <c r="C154" s="13" t="s">
        <v>128</v>
      </c>
      <c r="D154" s="13" t="s">
        <v>126</v>
      </c>
      <c r="E154" s="13" t="s">
        <v>129</v>
      </c>
      <c r="F154" s="29">
        <v>2600</v>
      </c>
    </row>
    <row r="155" spans="1:6" ht="15" customHeight="1">
      <c r="A155" s="5">
        <v>141</v>
      </c>
      <c r="B155" s="76"/>
      <c r="C155" s="13" t="s">
        <v>125</v>
      </c>
      <c r="D155" s="13" t="s">
        <v>126</v>
      </c>
      <c r="E155" s="13" t="s">
        <v>127</v>
      </c>
      <c r="F155" s="29">
        <v>2600</v>
      </c>
    </row>
    <row r="156" spans="1:6" ht="15" customHeight="1">
      <c r="A156" s="5">
        <v>142</v>
      </c>
      <c r="B156" s="76"/>
      <c r="C156" s="13" t="s">
        <v>148</v>
      </c>
      <c r="D156" s="13" t="s">
        <v>131</v>
      </c>
      <c r="E156" s="13" t="s">
        <v>149</v>
      </c>
      <c r="F156" s="29">
        <v>3040</v>
      </c>
    </row>
    <row r="157" spans="1:6" s="54" customFormat="1" ht="15" customHeight="1">
      <c r="A157" s="5">
        <v>143</v>
      </c>
      <c r="B157" s="76"/>
      <c r="C157" s="24" t="s">
        <v>18</v>
      </c>
      <c r="D157" s="16" t="s">
        <v>156</v>
      </c>
      <c r="E157" s="16" t="s">
        <v>19</v>
      </c>
      <c r="F157" s="21">
        <v>114737</v>
      </c>
    </row>
    <row r="158" spans="1:6" s="54" customFormat="1" ht="15" customHeight="1">
      <c r="A158" s="5">
        <v>144</v>
      </c>
      <c r="B158" s="76"/>
      <c r="C158" s="16" t="s">
        <v>32</v>
      </c>
      <c r="D158" s="1" t="s">
        <v>8</v>
      </c>
      <c r="E158" s="16" t="s">
        <v>169</v>
      </c>
      <c r="F158" s="21">
        <f>19697.2+6700+735</f>
        <v>27132.2</v>
      </c>
    </row>
    <row r="159" spans="1:6" s="54" customFormat="1" ht="15" customHeight="1">
      <c r="A159" s="5">
        <v>145</v>
      </c>
      <c r="B159" s="76"/>
      <c r="C159" s="22" t="s">
        <v>209</v>
      </c>
      <c r="D159" s="22" t="s">
        <v>210</v>
      </c>
      <c r="E159" s="22" t="s">
        <v>211</v>
      </c>
      <c r="F159" s="23">
        <f>22500+385</f>
        <v>22885</v>
      </c>
    </row>
    <row r="160" spans="1:6" s="54" customFormat="1" ht="15" customHeight="1">
      <c r="A160" s="5">
        <v>146</v>
      </c>
      <c r="B160" s="76"/>
      <c r="C160" s="22" t="s">
        <v>203</v>
      </c>
      <c r="D160" s="22" t="s">
        <v>204</v>
      </c>
      <c r="E160" s="22" t="s">
        <v>205</v>
      </c>
      <c r="F160" s="23">
        <f>6832+726</f>
        <v>7558</v>
      </c>
    </row>
    <row r="161" spans="1:6" s="54" customFormat="1" ht="15" customHeight="1">
      <c r="A161" s="5">
        <v>147</v>
      </c>
      <c r="B161" s="76"/>
      <c r="C161" s="22" t="s">
        <v>206</v>
      </c>
      <c r="D161" s="22" t="s">
        <v>207</v>
      </c>
      <c r="E161" s="22" t="s">
        <v>208</v>
      </c>
      <c r="F161" s="23">
        <f>5880+260</f>
        <v>6140</v>
      </c>
    </row>
    <row r="162" spans="1:6" s="54" customFormat="1" ht="15" customHeight="1">
      <c r="A162" s="5">
        <v>148</v>
      </c>
      <c r="B162" s="76"/>
      <c r="C162" s="22" t="s">
        <v>217</v>
      </c>
      <c r="D162" s="22" t="s">
        <v>218</v>
      </c>
      <c r="E162" s="22" t="s">
        <v>219</v>
      </c>
      <c r="F162" s="23">
        <v>5200</v>
      </c>
    </row>
    <row r="163" spans="1:6" s="54" customFormat="1" ht="15" customHeight="1">
      <c r="A163" s="5">
        <v>149</v>
      </c>
      <c r="B163" s="76"/>
      <c r="C163" s="16" t="s">
        <v>158</v>
      </c>
      <c r="D163" s="16" t="s">
        <v>159</v>
      </c>
      <c r="E163" s="16" t="s">
        <v>160</v>
      </c>
      <c r="F163" s="21">
        <v>15000</v>
      </c>
    </row>
    <row r="164" spans="1:6" s="54" customFormat="1" ht="15" customHeight="1">
      <c r="A164" s="5">
        <v>150</v>
      </c>
      <c r="B164" s="76"/>
      <c r="C164" s="16" t="s">
        <v>164</v>
      </c>
      <c r="D164" s="16" t="s">
        <v>165</v>
      </c>
      <c r="E164" s="16" t="s">
        <v>166</v>
      </c>
      <c r="F164" s="21">
        <v>15652</v>
      </c>
    </row>
    <row r="165" spans="1:6" ht="15" customHeight="1">
      <c r="A165" s="5">
        <v>151</v>
      </c>
      <c r="B165" s="76"/>
      <c r="C165" s="22" t="s">
        <v>165</v>
      </c>
      <c r="D165" s="22" t="s">
        <v>226</v>
      </c>
      <c r="E165" s="22" t="s">
        <v>227</v>
      </c>
      <c r="F165" s="23">
        <v>10113</v>
      </c>
    </row>
    <row r="166" spans="1:6" ht="15" customHeight="1">
      <c r="A166" s="5">
        <v>152</v>
      </c>
      <c r="B166" s="76"/>
      <c r="C166" s="16" t="s">
        <v>215</v>
      </c>
      <c r="D166" s="16" t="s">
        <v>216</v>
      </c>
      <c r="E166" s="16" t="s">
        <v>212</v>
      </c>
      <c r="F166" s="21">
        <v>5793.8</v>
      </c>
    </row>
    <row r="167" spans="1:6" ht="15" customHeight="1">
      <c r="A167" s="5">
        <v>153</v>
      </c>
      <c r="B167" s="76"/>
      <c r="C167" s="16" t="s">
        <v>161</v>
      </c>
      <c r="D167" s="16" t="s">
        <v>162</v>
      </c>
      <c r="E167" s="16" t="s">
        <v>163</v>
      </c>
      <c r="F167" s="21">
        <v>9597.6</v>
      </c>
    </row>
    <row r="168" spans="1:6" ht="15" customHeight="1">
      <c r="A168" s="5">
        <v>154</v>
      </c>
      <c r="B168" s="76"/>
      <c r="C168" s="16" t="s">
        <v>199</v>
      </c>
      <c r="D168" s="16" t="s">
        <v>162</v>
      </c>
      <c r="E168" s="16" t="s">
        <v>200</v>
      </c>
      <c r="F168" s="21">
        <f>14245+1713</f>
        <v>15958</v>
      </c>
    </row>
    <row r="169" spans="1:6" ht="15" customHeight="1">
      <c r="A169" s="5">
        <v>155</v>
      </c>
      <c r="B169" s="76"/>
      <c r="C169" s="22" t="s">
        <v>163</v>
      </c>
      <c r="D169" s="22" t="s">
        <v>213</v>
      </c>
      <c r="E169" s="22" t="s">
        <v>214</v>
      </c>
      <c r="F169" s="23">
        <v>5643.8</v>
      </c>
    </row>
    <row r="170" spans="1:6" ht="15" customHeight="1">
      <c r="A170" s="5">
        <v>156</v>
      </c>
      <c r="B170" s="76"/>
      <c r="C170" s="16" t="s">
        <v>170</v>
      </c>
      <c r="D170" s="16" t="s">
        <v>163</v>
      </c>
      <c r="E170" s="16" t="s">
        <v>167</v>
      </c>
      <c r="F170" s="21">
        <v>12547.7</v>
      </c>
    </row>
    <row r="171" spans="1:6" ht="15" customHeight="1">
      <c r="A171" s="5">
        <v>157</v>
      </c>
      <c r="B171" s="76"/>
      <c r="C171" s="22" t="s">
        <v>166</v>
      </c>
      <c r="D171" s="22" t="s">
        <v>185</v>
      </c>
      <c r="E171" s="22" t="s">
        <v>186</v>
      </c>
      <c r="F171" s="23">
        <v>9929</v>
      </c>
    </row>
    <row r="172" spans="1:6" ht="15" customHeight="1">
      <c r="A172" s="5">
        <v>158</v>
      </c>
      <c r="B172" s="76"/>
      <c r="C172" s="16" t="s">
        <v>157</v>
      </c>
      <c r="D172" s="16" t="s">
        <v>224</v>
      </c>
      <c r="E172" s="16" t="s">
        <v>225</v>
      </c>
      <c r="F172" s="21">
        <v>5492.9</v>
      </c>
    </row>
    <row r="173" spans="1:6" ht="15" customHeight="1">
      <c r="A173" s="5">
        <v>159</v>
      </c>
      <c r="B173" s="76"/>
      <c r="C173" s="16" t="s">
        <v>172</v>
      </c>
      <c r="D173" s="16" t="s">
        <v>18</v>
      </c>
      <c r="E173" s="16" t="s">
        <v>8</v>
      </c>
      <c r="F173" s="21">
        <v>4563</v>
      </c>
    </row>
    <row r="174" spans="1:6" ht="15" customHeight="1">
      <c r="A174" s="5">
        <v>160</v>
      </c>
      <c r="B174" s="76"/>
      <c r="C174" s="16" t="s">
        <v>9</v>
      </c>
      <c r="D174" s="16" t="s">
        <v>173</v>
      </c>
      <c r="E174" s="16" t="s">
        <v>35</v>
      </c>
      <c r="F174" s="21">
        <f>12360+70681.8+420</f>
        <v>83461.8</v>
      </c>
    </row>
    <row r="175" spans="1:6" ht="15" customHeight="1">
      <c r="A175" s="5">
        <v>161</v>
      </c>
      <c r="B175" s="76"/>
      <c r="C175" s="16" t="s">
        <v>174</v>
      </c>
      <c r="D175" s="16" t="s">
        <v>9</v>
      </c>
      <c r="E175" s="16" t="s">
        <v>119</v>
      </c>
      <c r="F175" s="21">
        <v>5835.4</v>
      </c>
    </row>
    <row r="176" spans="1:6" ht="15" customHeight="1">
      <c r="A176" s="5">
        <v>162</v>
      </c>
      <c r="B176" s="76"/>
      <c r="C176" s="16" t="s">
        <v>221</v>
      </c>
      <c r="D176" s="16" t="s">
        <v>222</v>
      </c>
      <c r="E176" s="16" t="s">
        <v>223</v>
      </c>
      <c r="F176" s="21">
        <v>12069.5</v>
      </c>
    </row>
    <row r="177" spans="1:6" ht="15" customHeight="1">
      <c r="A177" s="5">
        <v>163</v>
      </c>
      <c r="B177" s="76"/>
      <c r="C177" s="16" t="s">
        <v>198</v>
      </c>
      <c r="D177" s="16" t="s">
        <v>9</v>
      </c>
      <c r="E177" s="16" t="s">
        <v>168</v>
      </c>
      <c r="F177" s="21">
        <v>11277.6</v>
      </c>
    </row>
    <row r="178" spans="1:6" ht="15" customHeight="1">
      <c r="A178" s="5">
        <v>164</v>
      </c>
      <c r="B178" s="76"/>
      <c r="C178" s="22" t="s">
        <v>197</v>
      </c>
      <c r="D178" s="16" t="s">
        <v>9</v>
      </c>
      <c r="E178" s="22" t="s">
        <v>10</v>
      </c>
      <c r="F178" s="23">
        <v>7097</v>
      </c>
    </row>
    <row r="179" spans="1:6" ht="15" customHeight="1">
      <c r="A179" s="5">
        <v>165</v>
      </c>
      <c r="B179" s="76"/>
      <c r="C179" s="22" t="s">
        <v>195</v>
      </c>
      <c r="D179" s="22" t="s">
        <v>196</v>
      </c>
      <c r="E179" s="22" t="s">
        <v>168</v>
      </c>
      <c r="F179" s="23">
        <v>6947.3</v>
      </c>
    </row>
    <row r="180" spans="1:6" ht="15" customHeight="1">
      <c r="A180" s="5">
        <v>166</v>
      </c>
      <c r="B180" s="76"/>
      <c r="C180" s="22" t="s">
        <v>190</v>
      </c>
      <c r="D180" s="22" t="s">
        <v>191</v>
      </c>
      <c r="E180" s="22" t="s">
        <v>192</v>
      </c>
      <c r="F180" s="23">
        <v>5258.4</v>
      </c>
    </row>
    <row r="181" spans="1:6" ht="15" customHeight="1">
      <c r="A181" s="5">
        <v>167</v>
      </c>
      <c r="B181" s="76"/>
      <c r="C181" s="16" t="s">
        <v>178</v>
      </c>
      <c r="D181" s="16" t="s">
        <v>8</v>
      </c>
      <c r="E181" s="16" t="s">
        <v>179</v>
      </c>
      <c r="F181" s="21">
        <v>8560</v>
      </c>
    </row>
    <row r="182" spans="1:6" ht="15" customHeight="1">
      <c r="A182" s="5">
        <v>168</v>
      </c>
      <c r="B182" s="76"/>
      <c r="C182" s="16" t="s">
        <v>116</v>
      </c>
      <c r="D182" s="16" t="s">
        <v>8</v>
      </c>
      <c r="E182" s="16" t="s">
        <v>72</v>
      </c>
      <c r="F182" s="21">
        <v>10998.2</v>
      </c>
    </row>
    <row r="183" spans="1:6" ht="15" customHeight="1">
      <c r="A183" s="5">
        <v>169</v>
      </c>
      <c r="B183" s="76"/>
      <c r="C183" s="16" t="s">
        <v>181</v>
      </c>
      <c r="D183" s="16" t="s">
        <v>182</v>
      </c>
      <c r="E183" s="16" t="s">
        <v>183</v>
      </c>
      <c r="F183" s="21">
        <v>7207.9</v>
      </c>
    </row>
    <row r="184" spans="1:6" ht="15" customHeight="1">
      <c r="A184" s="5">
        <v>170</v>
      </c>
      <c r="B184" s="76"/>
      <c r="C184" s="16" t="s">
        <v>187</v>
      </c>
      <c r="D184" s="16" t="s">
        <v>188</v>
      </c>
      <c r="E184" s="16" t="s">
        <v>189</v>
      </c>
      <c r="F184" s="21">
        <v>21549.1</v>
      </c>
    </row>
    <row r="185" spans="1:6" ht="15" customHeight="1">
      <c r="A185" s="5">
        <v>171</v>
      </c>
      <c r="B185" s="77"/>
      <c r="C185" s="16" t="s">
        <v>175</v>
      </c>
      <c r="D185" s="16" t="s">
        <v>176</v>
      </c>
      <c r="E185" s="16" t="s">
        <v>116</v>
      </c>
      <c r="F185" s="21">
        <v>19800</v>
      </c>
    </row>
    <row r="186" spans="1:6">
      <c r="A186" s="12"/>
      <c r="B186" s="74"/>
      <c r="C186" s="60" t="s">
        <v>331</v>
      </c>
      <c r="D186" s="60"/>
      <c r="E186" s="60"/>
      <c r="F186" s="49">
        <f>SUM(F14:F185)</f>
        <v>4029056.9199999995</v>
      </c>
    </row>
    <row r="189" spans="1:6">
      <c r="A189" s="57" t="s">
        <v>339</v>
      </c>
      <c r="B189" s="57"/>
      <c r="C189" s="57"/>
      <c r="D189" s="57"/>
      <c r="E189" s="57"/>
      <c r="F189" s="57"/>
    </row>
  </sheetData>
  <mergeCells count="24">
    <mergeCell ref="B94:B130"/>
    <mergeCell ref="B131:B153"/>
    <mergeCell ref="B154:B185"/>
    <mergeCell ref="E1:F1"/>
    <mergeCell ref="E2:F2"/>
    <mergeCell ref="E3:F3"/>
    <mergeCell ref="E4:F4"/>
    <mergeCell ref="E5:F5"/>
    <mergeCell ref="A189:F189"/>
    <mergeCell ref="A126:A127"/>
    <mergeCell ref="C126:C127"/>
    <mergeCell ref="C186:E186"/>
    <mergeCell ref="E6:F6"/>
    <mergeCell ref="E7:F7"/>
    <mergeCell ref="A9:F9"/>
    <mergeCell ref="A11:A13"/>
    <mergeCell ref="C11:C13"/>
    <mergeCell ref="D11:D13"/>
    <mergeCell ref="E11:E13"/>
    <mergeCell ref="F11:F13"/>
    <mergeCell ref="B14:B37"/>
    <mergeCell ref="B38:B45"/>
    <mergeCell ref="B46:B71"/>
    <mergeCell ref="B72:B93"/>
  </mergeCells>
  <pageMargins left="0.70866141732283472" right="0.39370078740157483" top="0.74803149606299213" bottom="0.74803149606299213" header="0.31496062992125984" footer="0.31496062992125984"/>
  <pageSetup paperSize="9" scale="110" fitToHeight="10" orientation="portrait" r:id="rId1"/>
  <ignoredErrors>
    <ignoredError sqref="B1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дезинфекции</vt:lpstr>
      <vt:lpstr>'План дезинфекции'!Заголовки_для_печати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2020-04-12T00:35:21Z</dcterms:modified>
</cp:coreProperties>
</file>