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9996" windowHeight="5940" tabRatio="601" firstSheet="2" activeTab="2"/>
  </bookViews>
  <sheets>
    <sheet name="с коммуналкой" sheetId="33" r:id="rId1"/>
    <sheet name="27.12.2015 без коммуналки" sheetId="34" r:id="rId2"/>
    <sheet name="03.10.2016" sheetId="41" r:id="rId3"/>
  </sheets>
  <calcPr calcId="145621" fullPrecision="0"/>
</workbook>
</file>

<file path=xl/calcChain.xml><?xml version="1.0" encoding="utf-8"?>
<calcChain xmlns="http://schemas.openxmlformats.org/spreadsheetml/2006/main">
  <c r="P53" i="41" l="1"/>
  <c r="O53" i="41"/>
  <c r="N53" i="41"/>
  <c r="M53" i="41"/>
  <c r="L53" i="41"/>
  <c r="K53" i="41"/>
  <c r="J53" i="41"/>
  <c r="I53" i="41"/>
  <c r="H53" i="41"/>
  <c r="G53" i="41"/>
  <c r="F53" i="41"/>
  <c r="E53" i="41"/>
  <c r="P52" i="41"/>
  <c r="O52" i="41"/>
  <c r="N52" i="41"/>
  <c r="M52" i="41"/>
  <c r="L52" i="41"/>
  <c r="K52" i="41"/>
  <c r="J52" i="41"/>
  <c r="I52" i="41"/>
  <c r="H52" i="41"/>
  <c r="G52" i="41"/>
  <c r="F52" i="41"/>
  <c r="E52" i="41"/>
  <c r="Q52" i="41" s="1"/>
  <c r="R43" i="41"/>
  <c r="R42" i="41"/>
  <c r="R24" i="41"/>
  <c r="R17" i="41"/>
  <c r="R15" i="41"/>
  <c r="R14" i="41"/>
  <c r="R12" i="41"/>
  <c r="R52" i="41" s="1"/>
  <c r="B9" i="41"/>
  <c r="B10" i="41" s="1"/>
  <c r="B11" i="41" s="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B26" i="41" s="1"/>
  <c r="B27" i="41" s="1"/>
  <c r="B28" i="41" s="1"/>
  <c r="B29" i="41" s="1"/>
  <c r="B30" i="41" s="1"/>
  <c r="B31" i="41" s="1"/>
  <c r="B32" i="41" s="1"/>
  <c r="B33" i="41" s="1"/>
  <c r="B34" i="41" s="1"/>
  <c r="B35" i="41" s="1"/>
  <c r="B36" i="41" s="1"/>
  <c r="B37" i="41" s="1"/>
  <c r="B38" i="41" s="1"/>
  <c r="B39" i="41" s="1"/>
  <c r="B40" i="41" s="1"/>
  <c r="B41" i="41" s="1"/>
  <c r="B42" i="41" s="1"/>
  <c r="B43" i="41" s="1"/>
  <c r="B44" i="41" s="1"/>
  <c r="B45" i="41" s="1"/>
  <c r="B46" i="41" s="1"/>
  <c r="B47" i="41" s="1"/>
  <c r="B48" i="41" s="1"/>
  <c r="B49" i="41" s="1"/>
  <c r="B50" i="41" s="1"/>
  <c r="B51" i="41" s="1"/>
  <c r="B8" i="41"/>
  <c r="Q53" i="41" l="1"/>
  <c r="R54" i="41"/>
  <c r="F63" i="34" l="1"/>
  <c r="I63" i="34"/>
  <c r="J63" i="34"/>
  <c r="K63" i="34"/>
  <c r="L63" i="34"/>
  <c r="M63" i="34"/>
  <c r="N63" i="34"/>
  <c r="O63" i="34"/>
  <c r="P63" i="34"/>
  <c r="E63" i="34"/>
  <c r="B8" i="34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5" i="34" s="1"/>
  <c r="B36" i="34" s="1"/>
  <c r="B37" i="34" s="1"/>
  <c r="B38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B61" i="34" s="1"/>
  <c r="P62" i="34"/>
  <c r="O62" i="34"/>
  <c r="N62" i="34"/>
  <c r="M62" i="34"/>
  <c r="L62" i="34"/>
  <c r="K62" i="34"/>
  <c r="J62" i="34"/>
  <c r="I62" i="34"/>
  <c r="Q61" i="34"/>
  <c r="Q60" i="34"/>
  <c r="Q59" i="34"/>
  <c r="Q58" i="34"/>
  <c r="R58" i="34" s="1"/>
  <c r="Q57" i="34"/>
  <c r="Q56" i="34"/>
  <c r="Q55" i="34"/>
  <c r="Q54" i="34"/>
  <c r="R54" i="34" s="1"/>
  <c r="Q53" i="34"/>
  <c r="Q52" i="34"/>
  <c r="Q51" i="34"/>
  <c r="Q50" i="34"/>
  <c r="Q49" i="34"/>
  <c r="Q48" i="34"/>
  <c r="R48" i="34" s="1"/>
  <c r="Q47" i="34"/>
  <c r="Q46" i="34"/>
  <c r="Q45" i="34"/>
  <c r="Q44" i="34"/>
  <c r="Q43" i="34"/>
  <c r="R43" i="34" s="1"/>
  <c r="Q42" i="34"/>
  <c r="H41" i="34"/>
  <c r="Q41" i="34" s="1"/>
  <c r="Q40" i="34"/>
  <c r="H39" i="34"/>
  <c r="H62" i="34" s="1"/>
  <c r="Q38" i="34"/>
  <c r="R38" i="34" s="1"/>
  <c r="R37" i="34"/>
  <c r="Q37" i="34"/>
  <c r="Q36" i="34"/>
  <c r="Q35" i="34"/>
  <c r="Q34" i="34"/>
  <c r="Q33" i="34"/>
  <c r="Q32" i="34"/>
  <c r="Q31" i="34"/>
  <c r="R31" i="34" s="1"/>
  <c r="Q30" i="34"/>
  <c r="Q29" i="34"/>
  <c r="Q28" i="34"/>
  <c r="R27" i="34"/>
  <c r="Q27" i="34"/>
  <c r="Q26" i="34"/>
  <c r="Q25" i="34"/>
  <c r="Q24" i="34"/>
  <c r="Q23" i="34"/>
  <c r="Q22" i="34"/>
  <c r="Q21" i="34"/>
  <c r="R20" i="34"/>
  <c r="Q20" i="34"/>
  <c r="Q19" i="34"/>
  <c r="Q18" i="34"/>
  <c r="R18" i="34" s="1"/>
  <c r="G18" i="34"/>
  <c r="R17" i="34"/>
  <c r="Q17" i="34"/>
  <c r="Q16" i="34"/>
  <c r="G15" i="34"/>
  <c r="G62" i="34" s="1"/>
  <c r="Q14" i="34"/>
  <c r="Q13" i="34"/>
  <c r="R13" i="34" s="1"/>
  <c r="Q12" i="34"/>
  <c r="Q11" i="34"/>
  <c r="Q10" i="34"/>
  <c r="Q9" i="34"/>
  <c r="Q8" i="34"/>
  <c r="Q7" i="34"/>
  <c r="F62" i="34"/>
  <c r="E62" i="34"/>
  <c r="G63" i="34" l="1"/>
  <c r="Q63" i="34" s="1"/>
  <c r="H63" i="34"/>
  <c r="Q39" i="34"/>
  <c r="R39" i="34" s="1"/>
  <c r="R62" i="34" s="1"/>
  <c r="Q15" i="34"/>
  <c r="H45" i="33"/>
  <c r="F10" i="33"/>
  <c r="E7" i="33"/>
  <c r="F9" i="33"/>
  <c r="Q9" i="33" s="1"/>
  <c r="Q18" i="33"/>
  <c r="Q13" i="33"/>
  <c r="Q59" i="33"/>
  <c r="Q50" i="33"/>
  <c r="Q61" i="33"/>
  <c r="Q60" i="33"/>
  <c r="Q62" i="34" l="1"/>
  <c r="R64" i="34" s="1"/>
  <c r="Q44" i="33"/>
  <c r="Q52" i="33"/>
  <c r="R52" i="33" s="1"/>
  <c r="Q62" i="33"/>
  <c r="R62" i="33" s="1"/>
  <c r="Q58" i="33"/>
  <c r="R58" i="33" s="1"/>
  <c r="G22" i="33"/>
  <c r="G19" i="33"/>
  <c r="Q16" i="33" l="1"/>
  <c r="Q54" i="33"/>
  <c r="Q49" i="33"/>
  <c r="Q63" i="33"/>
  <c r="Q36" i="33"/>
  <c r="H43" i="33"/>
  <c r="Q43" i="33" s="1"/>
  <c r="R43" i="33" s="1"/>
  <c r="Q42" i="33"/>
  <c r="R42" i="33" s="1"/>
  <c r="Q35" i="33"/>
  <c r="R35" i="33" s="1"/>
  <c r="Q28" i="33"/>
  <c r="Q10" i="33"/>
  <c r="E8" i="33"/>
  <c r="Q8" i="33" s="1"/>
  <c r="Q7" i="33"/>
  <c r="O66" i="33"/>
  <c r="Q57" i="33"/>
  <c r="Q65" i="33"/>
  <c r="F66" i="33"/>
  <c r="G66" i="33"/>
  <c r="J66" i="33"/>
  <c r="K66" i="33"/>
  <c r="L66" i="33"/>
  <c r="M66" i="33"/>
  <c r="N66" i="33"/>
  <c r="P66" i="33"/>
  <c r="Q53" i="33"/>
  <c r="Q56" i="33"/>
  <c r="Q26" i="33"/>
  <c r="Q12" i="33"/>
  <c r="Q64" i="33"/>
  <c r="Q17" i="33"/>
  <c r="R17" i="33" s="1"/>
  <c r="Q22" i="33"/>
  <c r="R22" i="33" s="1"/>
  <c r="Q27" i="33"/>
  <c r="Q29" i="33"/>
  <c r="Q15" i="33"/>
  <c r="Q14" i="33"/>
  <c r="Q47" i="33"/>
  <c r="R47" i="33" s="1"/>
  <c r="Q23" i="33"/>
  <c r="Q55" i="33"/>
  <c r="Q24" i="33"/>
  <c r="R24" i="33" s="1"/>
  <c r="Q21" i="33"/>
  <c r="R21" i="33" s="1"/>
  <c r="Q25" i="33"/>
  <c r="Q11" i="33"/>
  <c r="Q51" i="33"/>
  <c r="Q30" i="33"/>
  <c r="Q31" i="33"/>
  <c r="R31" i="33" s="1"/>
  <c r="Q19" i="33"/>
  <c r="Q37" i="33"/>
  <c r="Q38" i="33"/>
  <c r="Q39" i="33"/>
  <c r="Q32" i="33"/>
  <c r="Q33" i="33"/>
  <c r="Q40" i="33"/>
  <c r="Q20" i="33"/>
  <c r="Q41" i="33"/>
  <c r="R41" i="33" s="1"/>
  <c r="Q34" i="33"/>
  <c r="Q46" i="33"/>
  <c r="Q48" i="33"/>
  <c r="Q45" i="33"/>
  <c r="R66" i="33" l="1"/>
  <c r="E66" i="33"/>
  <c r="H66" i="33"/>
  <c r="I66" i="33"/>
  <c r="Q66" i="33"/>
  <c r="R68" i="33" l="1"/>
</calcChain>
</file>

<file path=xl/sharedStrings.xml><?xml version="1.0" encoding="utf-8"?>
<sst xmlns="http://schemas.openxmlformats.org/spreadsheetml/2006/main" count="228" uniqueCount="90">
  <si>
    <t>Начальная (максимальная ) цена контракта, тыс.руб.</t>
  </si>
  <si>
    <t>№                п/п</t>
  </si>
  <si>
    <t>Январь</t>
  </si>
  <si>
    <t xml:space="preserve">Февраль </t>
  </si>
  <si>
    <t xml:space="preserve">Март </t>
  </si>
  <si>
    <t>Апрель</t>
  </si>
  <si>
    <t>Май</t>
  </si>
  <si>
    <t>Июнь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</si>
  <si>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</si>
  <si>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</si>
  <si>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</si>
  <si>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</si>
  <si>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</si>
  <si>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</si>
  <si>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Всего</t>
  </si>
  <si>
    <t>ИТОГО</t>
  </si>
  <si>
    <t xml:space="preserve">Приложение </t>
  </si>
  <si>
    <t>Наименование   предмета контракта</t>
  </si>
  <si>
    <t>Оказание услуг по изготовлению  баннеров</t>
  </si>
  <si>
    <t xml:space="preserve">Услуги общегородской связи </t>
  </si>
  <si>
    <t>Оказание услуг по изготовлению и выдаче квалифицированных сертификатов ключей проверки электронной подписи</t>
  </si>
  <si>
    <t xml:space="preserve">Выполнение работ по текущему ремонту помещений отдела ЗАГС  </t>
  </si>
  <si>
    <t>Оказание услуг по ремонту компьютерной и оргтехники</t>
  </si>
  <si>
    <t xml:space="preserve">Поставка картриджей </t>
  </si>
  <si>
    <t>Поставка запасных частей для компьютерной и оргтехники</t>
  </si>
  <si>
    <t>Оказание услуг по проведению диспансеризации сотрудников администрации района, отдела ЗАГС,  отдела по охране прав детства, КДНиЗП</t>
  </si>
  <si>
    <t>М.Н.Сабына</t>
  </si>
  <si>
    <t>Энергоснабжение</t>
  </si>
  <si>
    <t>Теплоснабжение и поставка горячей воды</t>
  </si>
  <si>
    <t xml:space="preserve">Оказание услуг гардеробщика </t>
  </si>
  <si>
    <t>Поставка рассады цветочных культур</t>
  </si>
  <si>
    <t>Оказание услуг по вывозу мусора с территории Ленинского района города Барнаула</t>
  </si>
  <si>
    <t>Оказание услуг по дезинсекционной акарицидной обработке территории Ленинского района города Барнаула</t>
  </si>
  <si>
    <t>Поставка хозяйственно-бытовых средств для нужд администрации Ленинского района,   КДНиЗП, отдела ЗАГС, расположенных  по адресу: г.Барнаул, ул.Георгия Исакова, 230</t>
  </si>
  <si>
    <t>Оказание услуг по переплету архивных документов длительного срока хранения  для отдела ЗАГС, расположенного по адресу: г.Барнаул, ул.Георгия Исакова, 230</t>
  </si>
  <si>
    <t>Оказание услуг по заправке, восстановлению работоспособности расходных материалов (картриджей) для оргтехники</t>
  </si>
  <si>
    <t>Поставка канцелярских принадлежностей и бумаги для нужд администрации Ленинского района,   КДНиЗП,  отдела по охране прав детства, отдела ЗАГС, расположенных  по адресу: г.Барнаул, ул.Георгия Исакова, 230</t>
  </si>
  <si>
    <t>Поставку энергосберегающих светодиодных ламп для нужд отдела ЗАГС администрации Ленинского района города Барнаула</t>
  </si>
  <si>
    <t>Оказание услуг по организации и проведению культурно-массовых мероприятий на территории Ленинского района города Барнаула</t>
  </si>
  <si>
    <t>Поставка полиэтиленовых пакетов для мусора</t>
  </si>
  <si>
    <t>Выполнение работ по техническому обслуживанию кондиционеров для отдела ЗАГС администрации  района, расположенного по адресу: г.Барнаул, ул.Георгия Исакова, 230</t>
  </si>
  <si>
    <t>Оказание услуг по продлению лицензионных прав на антивирусное программное обеспечение «Kаspeгsky Endрoint Seсurity для бизнеса – стандартный Russiаn Edition»</t>
  </si>
  <si>
    <t>Поставка маркированных конвертов и марок почтовых для отдела ЗАГС, отдела по охране прав детства, КДНиЗП и администрации Ленинского района, расположенных по адресу: г.Барнаул, ул.Георгия Исакова, 230</t>
  </si>
  <si>
    <t>Оказание услуг по пошиву флагов для нужд администрации Ленинского района города Барнаула</t>
  </si>
  <si>
    <t>Т.В. Конюкова</t>
  </si>
  <si>
    <t>Водоснабжение и водоотведение</t>
  </si>
  <si>
    <t>Работы по уборке мусора с территории Ленинского района города Барнаула</t>
  </si>
  <si>
    <t>Поставку настольных ламп для нужд отдела ЗАГС администрации Ленинского района города Барнаула</t>
  </si>
  <si>
    <t>Поставка кондиционеров  для отдела ЗАГС администрации Ленинского района, расположенного по адресу: г.Барнаул, ул.Георгия Исакова, 230</t>
  </si>
  <si>
    <t>Поставка мебели для отдела ЗАГС</t>
  </si>
  <si>
    <t>Поставка видеокамеры для отдела ЗАГС администрации района</t>
  </si>
  <si>
    <t>Поставка запчастей для автотранспорта</t>
  </si>
  <si>
    <t xml:space="preserve">Выполнение работ по капитальному ремонту кровли гаражных боксов </t>
  </si>
  <si>
    <t>Выполнение работ по ремонту внутренних инженерных сетей</t>
  </si>
  <si>
    <t>План-график размещения закупок на 2016 год по  администрации Ленинского района города Барнаула</t>
  </si>
  <si>
    <t>Поставка компьютерной и оргтехники адм+ ЗАГС</t>
  </si>
  <si>
    <t>Поставка противогазов</t>
  </si>
  <si>
    <t>Поставка бензина АИ-92 на 1 квартал 2016 года</t>
  </si>
  <si>
    <t>Глава администрации района</t>
  </si>
  <si>
    <t>Выполнение работ по капитальному ремонту помещения администрации Ленинского района города Барнаула по адресу: ул. Георгия Исакова, 230</t>
  </si>
  <si>
    <t>Услуги по изготовлению табличек, бланочной, подарочной продукции для  администрации района, отдела ЗАГС, расположенных по адресу: г.Барнаул, ул.Георгия Исакова, 230</t>
  </si>
  <si>
    <t>Выполение работ по очистке газонов от мусора, поливу зеленых насаждений  на территории Ленинского района города Барнаула.</t>
  </si>
  <si>
    <t>Услуги по защите электронного документооборота для нужд отдела  ЗАГС, расположенного по адресу: г.Барнаул, ул.Георгия Исакова, 230</t>
  </si>
  <si>
    <t>Оказание услуг по подписке и доставке на периодические печатные издания на 2-ое полугодие</t>
  </si>
  <si>
    <t>Текущий ремонт мебели для отдела ЗАГС</t>
  </si>
  <si>
    <t>Изготовление корпусной мебели (стенды для отдела ЗАГС 15 т.р, шкаф и стеллажные полки административной комиисии 29,8т.р.)</t>
  </si>
  <si>
    <t>Поставка бензина АИ-92 на июль -сентябрь 2016 года</t>
  </si>
  <si>
    <t>Поставка бензина АИ-92 на октябрь - декабрь 2016 года</t>
  </si>
  <si>
    <t>Оказание услуг по уборке помещений отдела ЗАГС октябрь-декабрь 2016года</t>
  </si>
  <si>
    <t>Оказание услуг по подписке и доставке на периодические печатные издания на 1 полугодие 2017 года</t>
  </si>
  <si>
    <t>Монтаж и демонтаж иллюминаций новогоднего городка</t>
  </si>
  <si>
    <t>Поставка бензина АИ-92 на январь-март 2017 года</t>
  </si>
  <si>
    <t>Приобретение новогодней атрибутики</t>
  </si>
  <si>
    <t>Текущий ремонт виньеток</t>
  </si>
  <si>
    <t>Изготовление виньеток</t>
  </si>
  <si>
    <t>ЗАПРОС КОТИРОВОК</t>
  </si>
  <si>
    <t>Модернизация системы теплоснабжения с установкой погодозавизимого устройства</t>
  </si>
  <si>
    <t>Услуги по составлению проектно-сметной документации на проведение ремонта фасада администрации Ленинского района</t>
  </si>
  <si>
    <t>Услуги по составлению проектно-сметной документации на проведение текущего ремонта помещений отдела ЗАГС администрации Ленинского района,</t>
  </si>
  <si>
    <t>Изготовление малых архитектурных форм</t>
  </si>
  <si>
    <t>Выполнение работ по очистке водопропускных труб на территории Ленинского района города Барнаула в 2016 году</t>
  </si>
  <si>
    <t xml:space="preserve">Оказание услуг по пиротехническому оформлению и созданию спецэффектов при проведении районных мероприятий в 2016 году </t>
  </si>
  <si>
    <t>Поставка офисной мебели</t>
  </si>
  <si>
    <t>Выполнение работ по изготовлению металлических цветочниц</t>
  </si>
  <si>
    <t>Оказание услуг по передаче неисключительных лицензионных прав на программное обеспечение</t>
  </si>
  <si>
    <t>Оказание услуг почтовой связи</t>
  </si>
  <si>
    <t>Поставка бензина АИ-92</t>
  </si>
  <si>
    <t>Поставка картриджей</t>
  </si>
  <si>
    <t>Выполнение работ по изготовлению световых конструкций</t>
  </si>
  <si>
    <t>Выполнение работ по текущему ремонту световых конструкций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</si>
</sst>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</cellStyleXfs>
  <cellXfs count="84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vertical="top"/>
    </xf>
    <xf numFmtId="4" fontId="5" fillId="0" borderId="8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7" fillId="2" borderId="9" xfId="0" applyNumberFormat="1" applyFont="1" applyFill="1" applyBorder="1" applyAlignment="1" applyProtection="1">
      <alignment horizontal="justify" vertical="top" wrapText="1"/>
    </xf>
    <xf numFmtId="0" fontId="5" fillId="2" borderId="4" xfId="0" applyNumberFormat="1" applyFont="1" applyFill="1" applyBorder="1" applyAlignment="1" applyProtection="1">
      <alignment vertical="center" wrapText="1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top"/>
    </xf>
    <xf numFmtId="0" fontId="7" fillId="2" borderId="9" xfId="0" applyNumberFormat="1" applyFont="1" applyFill="1" applyBorder="1" applyAlignment="1" applyProtection="1">
      <alignment horizontal="left" vertical="top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/>
    </xf>
    <xf numFmtId="4" fontId="5" fillId="2" borderId="12" xfId="0" applyNumberFormat="1" applyFont="1" applyFill="1" applyBorder="1" applyAlignment="1" applyProtection="1">
      <alignment horizontal="center" vertical="center"/>
    </xf>
    <xf numFmtId="0" fontId="7" fillId="2" borderId="11" xfId="0" applyNumberFormat="1" applyFont="1" applyFill="1" applyBorder="1" applyAlignment="1" applyProtection="1">
      <alignment horizontal="left" vertical="top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top"/>
    </xf>
    <xf numFmtId="0" fontId="7" fillId="2" borderId="9" xfId="0" applyNumberFormat="1" applyFont="1" applyFill="1" applyBorder="1" applyAlignment="1" applyProtection="1">
      <alignment vertical="top" wrapText="1"/>
    </xf>
    <xf numFmtId="2" fontId="5" fillId="2" borderId="4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vertical="top"/>
    </xf>
    <xf numFmtId="0" fontId="5" fillId="2" borderId="4" xfId="0" applyNumberFormat="1" applyFont="1" applyFill="1" applyBorder="1" applyAlignment="1" applyProtection="1">
      <alignment horizontal="center" vertical="top" wrapText="1"/>
    </xf>
    <xf numFmtId="0" fontId="7" fillId="2" borderId="4" xfId="0" applyNumberFormat="1" applyFont="1" applyFill="1" applyBorder="1" applyAlignment="1" applyProtection="1">
      <alignment vertical="top" wrapText="1"/>
    </xf>
    <xf numFmtId="0" fontId="7" fillId="2" borderId="10" xfId="0" applyNumberFormat="1" applyFont="1" applyFill="1" applyBorder="1" applyAlignment="1" applyProtection="1">
      <alignment vertical="top" wrapText="1"/>
    </xf>
    <xf numFmtId="4" fontId="5" fillId="2" borderId="6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vertical="top" wrapText="1"/>
    </xf>
    <xf numFmtId="0" fontId="6" fillId="0" borderId="15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10" fontId="1" fillId="0" borderId="0" xfId="0" applyNumberFormat="1" applyFont="1" applyFill="1" applyBorder="1" applyAlignment="1" applyProtection="1">
      <alignment vertical="top"/>
    </xf>
    <xf numFmtId="10" fontId="3" fillId="0" borderId="0" xfId="0" applyNumberFormat="1" applyFont="1" applyFill="1" applyBorder="1" applyAlignment="1" applyProtection="1">
      <alignment vertical="top"/>
    </xf>
    <xf numFmtId="0" fontId="5" fillId="2" borderId="16" xfId="0" applyNumberFormat="1" applyFont="1" applyFill="1" applyBorder="1" applyAlignment="1" applyProtection="1">
      <alignment horizontal="center" vertical="center" wrapText="1"/>
    </xf>
    <xf numFmtId="0" fontId="5" fillId="2" borderId="17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top"/>
    </xf>
    <xf numFmtId="0" fontId="1" fillId="0" borderId="0" xfId="1" applyNumberFormat="1" applyFont="1" applyFill="1" applyBorder="1" applyAlignment="1" applyProtection="1">
      <alignment vertical="top"/>
    </xf>
    <xf numFmtId="0" fontId="1" fillId="0" borderId="0" xfId="1" applyNumberFormat="1" applyFont="1" applyFill="1" applyBorder="1" applyAlignment="1" applyProtection="1">
      <alignment horizontal="left" vertical="top"/>
    </xf>
    <xf numFmtId="10" fontId="3" fillId="0" borderId="0" xfId="1" applyNumberFormat="1" applyFont="1" applyFill="1" applyBorder="1" applyAlignment="1" applyProtection="1">
      <alignment vertical="top"/>
    </xf>
    <xf numFmtId="10" fontId="1" fillId="0" borderId="0" xfId="1" applyNumberFormat="1" applyFont="1" applyFill="1" applyBorder="1" applyAlignment="1" applyProtection="1">
      <alignment vertical="top"/>
    </xf>
    <xf numFmtId="4" fontId="1" fillId="0" borderId="0" xfId="1" applyNumberFormat="1" applyFont="1" applyFill="1" applyBorder="1" applyAlignment="1" applyProtection="1">
      <alignment vertical="top"/>
    </xf>
    <xf numFmtId="4" fontId="5" fillId="0" borderId="8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vertical="top"/>
    </xf>
    <xf numFmtId="4" fontId="5" fillId="2" borderId="4" xfId="1" applyNumberFormat="1" applyFont="1" applyFill="1" applyBorder="1" applyAlignment="1" applyProtection="1">
      <alignment horizontal="center" vertical="center"/>
    </xf>
    <xf numFmtId="4" fontId="5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vertical="center" wrapText="1"/>
    </xf>
    <xf numFmtId="4" fontId="3" fillId="2" borderId="0" xfId="1" applyNumberFormat="1" applyFont="1" applyFill="1" applyBorder="1" applyAlignment="1" applyProtection="1">
      <alignment vertical="top"/>
    </xf>
    <xf numFmtId="2" fontId="5" fillId="2" borderId="4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vertical="top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 applyProtection="1">
      <alignment vertical="top"/>
    </xf>
    <xf numFmtId="0" fontId="5" fillId="2" borderId="4" xfId="1" applyNumberFormat="1" applyFont="1" applyFill="1" applyBorder="1" applyAlignment="1" applyProtection="1">
      <alignment vertical="top" wrapText="1"/>
    </xf>
    <xf numFmtId="0" fontId="5" fillId="2" borderId="4" xfId="1" applyNumberFormat="1" applyFont="1" applyFill="1" applyBorder="1" applyAlignment="1" applyProtection="1">
      <alignment horizontal="justify" vertical="top" wrapText="1"/>
    </xf>
    <xf numFmtId="0" fontId="9" fillId="2" borderId="4" xfId="0" applyFont="1" applyFill="1" applyBorder="1" applyAlignment="1">
      <alignment horizontal="left" vertical="center" wrapText="1"/>
    </xf>
    <xf numFmtId="0" fontId="5" fillId="2" borderId="4" xfId="1" applyNumberFormat="1" applyFont="1" applyFill="1" applyBorder="1" applyAlignment="1" applyProtection="1">
      <alignment horizontal="left" vertical="top" wrapText="1"/>
    </xf>
    <xf numFmtId="0" fontId="6" fillId="2" borderId="4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04"/>
  <sheetViews>
    <sheetView zoomScaleNormal="100" zoomScaleSheetLayoutView="100" workbookViewId="0">
      <pane xSplit="4" ySplit="6" topLeftCell="E7" activePane="bottomRight" state="frozen"/>
      <selection pane="topRight" activeCell="D1" sqref="D1"/>
      <selection pane="bottomLeft" activeCell="A5" sqref="A5"/>
      <selection pane="bottomRight" activeCell="G15" sqref="G15"/>
    </sheetView>
  </sheetViews>
  <sheetFormatPr defaultColWidth="9.109375" defaultRowHeight="13.2" x14ac:dyDescent="0.25"/>
  <cols>
    <col min="1" max="1" width="6.33203125" style="2" hidden="1" customWidth="1"/>
    <col min="2" max="2" width="5.44140625" style="2" customWidth="1"/>
    <col min="3" max="3" width="32.6640625" style="2" customWidth="1"/>
    <col min="4" max="4" width="13.33203125" style="2" hidden="1" customWidth="1"/>
    <col min="5" max="5" width="11.6640625" style="2" customWidth="1"/>
    <col min="6" max="6" width="11" style="2" customWidth="1"/>
    <col min="7" max="7" width="11.33203125" style="2" customWidth="1"/>
    <col min="8" max="8" width="9.6640625" style="2" customWidth="1"/>
    <col min="9" max="9" width="10.44140625" style="2" customWidth="1"/>
    <col min="10" max="10" width="11.44140625" style="2" customWidth="1"/>
    <col min="11" max="11" width="10" style="2" customWidth="1"/>
    <col min="12" max="13" width="11.6640625" style="2" customWidth="1"/>
    <col min="14" max="14" width="10.88671875" style="2" customWidth="1"/>
    <col min="15" max="15" width="10.33203125" style="2" customWidth="1"/>
    <col min="16" max="16" width="10.6640625" style="2" customWidth="1"/>
    <col min="17" max="17" width="13.33203125" style="2" customWidth="1"/>
    <col min="18" max="20" width="0" style="2" hidden="1" customWidth="1"/>
    <col min="21" max="16384" width="9.109375" style="2"/>
  </cols>
  <sheetData>
    <row r="2" spans="2:18" ht="18" customHeight="1" x14ac:dyDescent="0.25">
      <c r="O2" s="68" t="s">
        <v>16</v>
      </c>
      <c r="P2" s="68"/>
      <c r="Q2" s="68"/>
    </row>
    <row r="4" spans="2:18" ht="36.75" customHeight="1" thickBot="1" x14ac:dyDescent="0.3">
      <c r="E4" s="69" t="s">
        <v>54</v>
      </c>
      <c r="F4" s="69"/>
      <c r="G4" s="69"/>
      <c r="H4" s="69"/>
      <c r="I4" s="69"/>
      <c r="J4" s="69"/>
      <c r="K4" s="69"/>
      <c r="L4" s="69"/>
      <c r="M4" s="69"/>
      <c r="N4" s="69"/>
      <c r="O4" s="69"/>
      <c r="R4" s="2" t="s">
        <v>75</v>
      </c>
    </row>
    <row r="5" spans="2:18" ht="51.75" customHeight="1" x14ac:dyDescent="0.25">
      <c r="B5" s="72" t="s">
        <v>1</v>
      </c>
      <c r="C5" s="74" t="s">
        <v>17</v>
      </c>
      <c r="D5" s="7"/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5" t="s">
        <v>13</v>
      </c>
      <c r="Q5" s="4" t="s">
        <v>14</v>
      </c>
    </row>
    <row r="6" spans="2:18" ht="21" customHeight="1" thickBot="1" x14ac:dyDescent="0.3">
      <c r="B6" s="73"/>
      <c r="C6" s="75"/>
      <c r="D6" s="8"/>
      <c r="E6" s="70" t="s">
        <v>0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9"/>
    </row>
    <row r="7" spans="2:18" s="17" customFormat="1" ht="19.5" customHeight="1" thickBot="1" x14ac:dyDescent="0.3">
      <c r="B7" s="19">
        <v>1</v>
      </c>
      <c r="C7" s="22" t="s">
        <v>19</v>
      </c>
      <c r="D7" s="23"/>
      <c r="E7" s="20">
        <f>459.6+68.1+10.5+30.8</f>
        <v>569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5">
        <f>SUM(E7:P7)</f>
        <v>569</v>
      </c>
    </row>
    <row r="8" spans="2:18" s="17" customFormat="1" ht="22.5" customHeight="1" thickBot="1" x14ac:dyDescent="0.3">
      <c r="B8" s="19">
        <v>2</v>
      </c>
      <c r="C8" s="18" t="s">
        <v>27</v>
      </c>
      <c r="D8" s="14"/>
      <c r="E8" s="15">
        <f>322.8+124.8+9.35+12.48</f>
        <v>469.43</v>
      </c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5">
        <f t="shared" ref="Q8:Q10" si="0">SUM(E8:P8)</f>
        <v>469.43</v>
      </c>
    </row>
    <row r="9" spans="2:18" s="17" customFormat="1" ht="22.5" customHeight="1" thickBot="1" x14ac:dyDescent="0.3">
      <c r="B9" s="19">
        <v>3</v>
      </c>
      <c r="C9" s="18" t="s">
        <v>45</v>
      </c>
      <c r="D9" s="14"/>
      <c r="E9" s="21"/>
      <c r="F9" s="21">
        <f>41.5-0.04+1.53+0.65+0.01+0.9</f>
        <v>44.55</v>
      </c>
      <c r="G9" s="21"/>
      <c r="H9" s="16"/>
      <c r="I9" s="16"/>
      <c r="J9" s="16"/>
      <c r="K9" s="16"/>
      <c r="L9" s="16"/>
      <c r="M9" s="16"/>
      <c r="N9" s="16"/>
      <c r="O9" s="16"/>
      <c r="P9" s="16"/>
      <c r="Q9" s="15">
        <f t="shared" si="0"/>
        <v>44.55</v>
      </c>
    </row>
    <row r="10" spans="2:18" s="17" customFormat="1" ht="23.25" customHeight="1" thickBot="1" x14ac:dyDescent="0.3">
      <c r="B10" s="19">
        <v>4</v>
      </c>
      <c r="C10" s="18" t="s">
        <v>28</v>
      </c>
      <c r="D10" s="14"/>
      <c r="E10" s="21"/>
      <c r="F10" s="21">
        <f>743.95+55.77+13.98+14.52</f>
        <v>828.22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5">
        <f t="shared" si="0"/>
        <v>828.22</v>
      </c>
    </row>
    <row r="11" spans="2:18" s="17" customFormat="1" ht="27" customHeight="1" thickBot="1" x14ac:dyDescent="0.3">
      <c r="B11" s="19">
        <v>5</v>
      </c>
      <c r="C11" s="25" t="s">
        <v>39</v>
      </c>
      <c r="D11" s="14"/>
      <c r="E11" s="15"/>
      <c r="F11" s="15">
        <v>60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5">
        <f t="shared" ref="Q11:Q15" si="1">SUM(E11:P11)</f>
        <v>60</v>
      </c>
    </row>
    <row r="12" spans="2:18" s="17" customFormat="1" ht="51" customHeight="1" thickBot="1" x14ac:dyDescent="0.3">
      <c r="B12" s="19">
        <v>6</v>
      </c>
      <c r="C12" s="25" t="s">
        <v>80</v>
      </c>
      <c r="D12" s="14"/>
      <c r="E12" s="15"/>
      <c r="F12" s="15">
        <v>99.2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5">
        <f t="shared" si="1"/>
        <v>99.2</v>
      </c>
    </row>
    <row r="13" spans="2:18" s="17" customFormat="1" ht="72.75" customHeight="1" thickBot="1" x14ac:dyDescent="0.3">
      <c r="B13" s="19">
        <v>7</v>
      </c>
      <c r="C13" s="25" t="s">
        <v>36</v>
      </c>
      <c r="D13" s="14"/>
      <c r="E13" s="15"/>
      <c r="F13" s="15">
        <v>407.7</v>
      </c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5">
        <f>SUM(E13:P13)</f>
        <v>407.7</v>
      </c>
    </row>
    <row r="14" spans="2:18" s="17" customFormat="1" ht="29.25" customHeight="1" thickBot="1" x14ac:dyDescent="0.3">
      <c r="B14" s="19">
        <v>8</v>
      </c>
      <c r="C14" s="25" t="s">
        <v>57</v>
      </c>
      <c r="D14" s="14"/>
      <c r="E14" s="15"/>
      <c r="F14" s="15">
        <v>250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5">
        <f t="shared" si="1"/>
        <v>250</v>
      </c>
    </row>
    <row r="15" spans="2:18" s="17" customFormat="1" ht="70.5" customHeight="1" thickBot="1" x14ac:dyDescent="0.3">
      <c r="B15" s="19">
        <v>9</v>
      </c>
      <c r="C15" s="25" t="s">
        <v>59</v>
      </c>
      <c r="D15" s="14"/>
      <c r="E15" s="15"/>
      <c r="F15" s="15">
        <v>4900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>
        <f t="shared" si="1"/>
        <v>4900</v>
      </c>
    </row>
    <row r="16" spans="2:18" s="17" customFormat="1" ht="48" customHeight="1" thickBot="1" x14ac:dyDescent="0.3">
      <c r="B16" s="19">
        <v>10</v>
      </c>
      <c r="C16" s="32" t="s">
        <v>81</v>
      </c>
      <c r="D16" s="14"/>
      <c r="E16" s="15"/>
      <c r="F16" s="15">
        <v>450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5">
        <f t="shared" ref="Q16:Q34" si="2">SUM(E16:P16)</f>
        <v>450</v>
      </c>
    </row>
    <row r="17" spans="2:18" s="17" customFormat="1" ht="20.25" customHeight="1" thickBot="1" x14ac:dyDescent="0.3">
      <c r="B17" s="38">
        <v>11</v>
      </c>
      <c r="C17" s="29" t="s">
        <v>18</v>
      </c>
      <c r="D17" s="39"/>
      <c r="E17" s="31"/>
      <c r="F17" s="15"/>
      <c r="G17" s="16">
        <v>261.2</v>
      </c>
      <c r="H17" s="16"/>
      <c r="I17" s="16"/>
      <c r="J17" s="16"/>
      <c r="K17" s="16"/>
      <c r="L17" s="16"/>
      <c r="M17" s="16"/>
      <c r="N17" s="16"/>
      <c r="O17" s="16"/>
      <c r="P17" s="16"/>
      <c r="Q17" s="15">
        <f>SUM(E17:P17)</f>
        <v>261.2</v>
      </c>
      <c r="R17" s="34">
        <f>Q17</f>
        <v>261.2</v>
      </c>
    </row>
    <row r="18" spans="2:18" s="17" customFormat="1" ht="63.75" customHeight="1" thickBot="1" x14ac:dyDescent="0.3">
      <c r="B18" s="19">
        <v>12</v>
      </c>
      <c r="C18" s="25" t="s">
        <v>33</v>
      </c>
      <c r="D18" s="14"/>
      <c r="E18" s="15"/>
      <c r="F18" s="15"/>
      <c r="G18" s="15">
        <v>78.099999999999994</v>
      </c>
      <c r="H18" s="16"/>
      <c r="I18" s="16"/>
      <c r="J18" s="16"/>
      <c r="K18" s="16"/>
      <c r="L18" s="16"/>
      <c r="M18" s="16"/>
      <c r="N18" s="16"/>
      <c r="O18" s="16"/>
      <c r="P18" s="16"/>
      <c r="Q18" s="15">
        <f t="shared" ref="Q18" si="3">SUM(E18:P18)</f>
        <v>78.099999999999994</v>
      </c>
    </row>
    <row r="19" spans="2:18" s="17" customFormat="1" ht="55.5" customHeight="1" thickBot="1" x14ac:dyDescent="0.3">
      <c r="B19" s="19">
        <v>13</v>
      </c>
      <c r="C19" s="13" t="s">
        <v>60</v>
      </c>
      <c r="D19" s="14"/>
      <c r="E19" s="15"/>
      <c r="F19" s="15"/>
      <c r="G19" s="15">
        <f>150.7+30</f>
        <v>180.7</v>
      </c>
      <c r="H19" s="16"/>
      <c r="I19" s="16"/>
      <c r="J19" s="16"/>
      <c r="K19" s="16"/>
      <c r="L19" s="16"/>
      <c r="M19" s="16"/>
      <c r="N19" s="16"/>
      <c r="O19" s="16"/>
      <c r="P19" s="16"/>
      <c r="Q19" s="15">
        <f>SUM(E19:P19)</f>
        <v>180.7</v>
      </c>
    </row>
    <row r="20" spans="2:18" s="17" customFormat="1" ht="33.75" customHeight="1" thickBot="1" x14ac:dyDescent="0.3">
      <c r="B20" s="19">
        <v>14</v>
      </c>
      <c r="C20" s="13" t="s">
        <v>53</v>
      </c>
      <c r="D20" s="14"/>
      <c r="E20" s="15"/>
      <c r="F20" s="15"/>
      <c r="G20" s="16">
        <v>1620</v>
      </c>
      <c r="H20" s="16"/>
      <c r="I20" s="16"/>
      <c r="J20" s="16"/>
      <c r="K20" s="16"/>
      <c r="L20" s="16"/>
      <c r="M20" s="16"/>
      <c r="N20" s="16"/>
      <c r="O20" s="16"/>
      <c r="P20" s="16"/>
      <c r="Q20" s="15">
        <f>SUM(E20:P20)</f>
        <v>1620</v>
      </c>
    </row>
    <row r="21" spans="2:18" s="17" customFormat="1" ht="57.75" customHeight="1" thickBot="1" x14ac:dyDescent="0.3">
      <c r="B21" s="19">
        <v>15</v>
      </c>
      <c r="C21" s="13" t="s">
        <v>38</v>
      </c>
      <c r="D21" s="14"/>
      <c r="E21" s="15"/>
      <c r="F21" s="15"/>
      <c r="G21" s="16">
        <v>300</v>
      </c>
      <c r="H21" s="16"/>
      <c r="I21" s="16"/>
      <c r="J21" s="16"/>
      <c r="K21" s="16"/>
      <c r="L21" s="16"/>
      <c r="M21" s="16"/>
      <c r="N21" s="16"/>
      <c r="O21" s="16"/>
      <c r="P21" s="16"/>
      <c r="Q21" s="15">
        <f>SUM(E21:P21)</f>
        <v>300</v>
      </c>
      <c r="R21" s="34">
        <f>Q21</f>
        <v>300</v>
      </c>
    </row>
    <row r="22" spans="2:18" s="17" customFormat="1" ht="41.25" customHeight="1" thickBot="1" x14ac:dyDescent="0.3">
      <c r="B22" s="19">
        <v>16</v>
      </c>
      <c r="C22" s="29" t="s">
        <v>43</v>
      </c>
      <c r="D22" s="14"/>
      <c r="E22" s="15"/>
      <c r="F22" s="15"/>
      <c r="G22" s="16">
        <f>100+11.7</f>
        <v>111.7</v>
      </c>
      <c r="H22" s="16"/>
      <c r="I22" s="16"/>
      <c r="J22" s="16"/>
      <c r="K22" s="16"/>
      <c r="L22" s="16"/>
      <c r="M22" s="16"/>
      <c r="N22" s="16"/>
      <c r="O22" s="16"/>
      <c r="P22" s="16"/>
      <c r="Q22" s="15">
        <f t="shared" si="2"/>
        <v>111.7</v>
      </c>
      <c r="R22" s="34">
        <f>Q22</f>
        <v>111.7</v>
      </c>
    </row>
    <row r="23" spans="2:18" s="17" customFormat="1" ht="50.25" customHeight="1" thickBot="1" x14ac:dyDescent="0.3">
      <c r="B23" s="19">
        <v>17</v>
      </c>
      <c r="C23" s="25" t="s">
        <v>35</v>
      </c>
      <c r="D23" s="14"/>
      <c r="E23" s="15"/>
      <c r="F23" s="15"/>
      <c r="G23" s="16">
        <v>195</v>
      </c>
      <c r="H23" s="16"/>
      <c r="I23" s="16"/>
      <c r="J23" s="16"/>
      <c r="K23" s="16"/>
      <c r="L23" s="16"/>
      <c r="M23" s="16"/>
      <c r="N23" s="16"/>
      <c r="O23" s="16"/>
      <c r="P23" s="16"/>
      <c r="Q23" s="15">
        <f t="shared" si="2"/>
        <v>195</v>
      </c>
    </row>
    <row r="24" spans="2:18" s="17" customFormat="1" ht="48" customHeight="1" thickBot="1" x14ac:dyDescent="0.3">
      <c r="B24" s="19">
        <v>18</v>
      </c>
      <c r="C24" s="25" t="s">
        <v>37</v>
      </c>
      <c r="D24" s="14"/>
      <c r="E24" s="15"/>
      <c r="F24" s="15"/>
      <c r="G24" s="16">
        <v>30</v>
      </c>
      <c r="H24" s="16"/>
      <c r="I24" s="16"/>
      <c r="J24" s="16"/>
      <c r="K24" s="16"/>
      <c r="L24" s="16"/>
      <c r="M24" s="16"/>
      <c r="N24" s="16"/>
      <c r="O24" s="16"/>
      <c r="P24" s="16"/>
      <c r="Q24" s="15">
        <f t="shared" si="2"/>
        <v>30</v>
      </c>
      <c r="R24" s="34">
        <f>Q24</f>
        <v>30</v>
      </c>
    </row>
    <row r="25" spans="2:18" s="17" customFormat="1" ht="51.75" customHeight="1" thickBot="1" x14ac:dyDescent="0.3">
      <c r="B25" s="19">
        <v>19</v>
      </c>
      <c r="C25" s="25" t="s">
        <v>61</v>
      </c>
      <c r="D25" s="14"/>
      <c r="E25" s="15"/>
      <c r="F25" s="15"/>
      <c r="G25" s="16">
        <v>857.5</v>
      </c>
      <c r="H25" s="16"/>
      <c r="I25" s="16"/>
      <c r="J25" s="16"/>
      <c r="K25" s="16"/>
      <c r="L25" s="16"/>
      <c r="M25" s="16"/>
      <c r="N25" s="16"/>
      <c r="O25" s="16"/>
      <c r="P25" s="16"/>
      <c r="Q25" s="15">
        <f t="shared" si="2"/>
        <v>857.5</v>
      </c>
    </row>
    <row r="26" spans="2:18" s="17" customFormat="1" ht="23.25" customHeight="1" thickBot="1" x14ac:dyDescent="0.3">
      <c r="B26" s="19">
        <v>20</v>
      </c>
      <c r="C26" s="25" t="s">
        <v>30</v>
      </c>
      <c r="D26" s="14"/>
      <c r="E26" s="26"/>
      <c r="F26" s="26"/>
      <c r="G26" s="15">
        <v>500</v>
      </c>
      <c r="H26" s="16"/>
      <c r="I26" s="16"/>
      <c r="J26" s="16"/>
      <c r="K26" s="16"/>
      <c r="L26" s="16"/>
      <c r="M26" s="16"/>
      <c r="N26" s="16"/>
      <c r="O26" s="16"/>
      <c r="P26" s="16"/>
      <c r="Q26" s="15">
        <f>SUM(E26:P26)</f>
        <v>500</v>
      </c>
    </row>
    <row r="27" spans="2:18" s="17" customFormat="1" ht="41.25" customHeight="1" thickBot="1" x14ac:dyDescent="0.3">
      <c r="B27" s="19">
        <v>21</v>
      </c>
      <c r="C27" s="25" t="s">
        <v>31</v>
      </c>
      <c r="D27" s="14"/>
      <c r="E27" s="15"/>
      <c r="F27" s="15"/>
      <c r="G27" s="15">
        <v>350</v>
      </c>
      <c r="H27" s="16"/>
      <c r="I27" s="16"/>
      <c r="J27" s="16"/>
      <c r="K27" s="16"/>
      <c r="L27" s="16"/>
      <c r="M27" s="16"/>
      <c r="N27" s="16"/>
      <c r="O27" s="16"/>
      <c r="P27" s="16"/>
      <c r="Q27" s="15">
        <f>SUM(E27:P27)</f>
        <v>350</v>
      </c>
    </row>
    <row r="28" spans="2:18" s="17" customFormat="1" ht="41.25" customHeight="1" thickBot="1" x14ac:dyDescent="0.3">
      <c r="B28" s="19">
        <v>22</v>
      </c>
      <c r="C28" s="25" t="s">
        <v>46</v>
      </c>
      <c r="D28" s="14"/>
      <c r="E28" s="15"/>
      <c r="F28" s="15"/>
      <c r="G28" s="15">
        <v>150</v>
      </c>
      <c r="H28" s="16"/>
      <c r="I28" s="16"/>
      <c r="J28" s="16"/>
      <c r="K28" s="16"/>
      <c r="L28" s="16"/>
      <c r="M28" s="16"/>
      <c r="N28" s="16"/>
      <c r="O28" s="16"/>
      <c r="P28" s="16"/>
      <c r="Q28" s="15">
        <f t="shared" ref="Q28" si="4">SUM(E28:P28)</f>
        <v>150</v>
      </c>
    </row>
    <row r="29" spans="2:18" s="17" customFormat="1" ht="44.25" customHeight="1" thickBot="1" x14ac:dyDescent="0.3">
      <c r="B29" s="19">
        <v>23</v>
      </c>
      <c r="C29" s="25" t="s">
        <v>32</v>
      </c>
      <c r="D29" s="14"/>
      <c r="E29" s="15"/>
      <c r="F29" s="15"/>
      <c r="G29" s="15">
        <v>250</v>
      </c>
      <c r="H29" s="16"/>
      <c r="I29" s="16"/>
      <c r="J29" s="16"/>
      <c r="K29" s="16"/>
      <c r="L29" s="16"/>
      <c r="M29" s="16"/>
      <c r="N29" s="16"/>
      <c r="O29" s="16"/>
      <c r="P29" s="16"/>
      <c r="Q29" s="15">
        <f>SUM(E29:P29)</f>
        <v>250</v>
      </c>
    </row>
    <row r="30" spans="2:18" s="17" customFormat="1" ht="49.5" customHeight="1" thickBot="1" x14ac:dyDescent="0.3">
      <c r="B30" s="19">
        <v>24</v>
      </c>
      <c r="C30" s="25" t="s">
        <v>48</v>
      </c>
      <c r="D30" s="14"/>
      <c r="E30" s="15"/>
      <c r="F30" s="15"/>
      <c r="G30" s="16">
        <v>105</v>
      </c>
      <c r="H30" s="16"/>
      <c r="I30" s="16"/>
      <c r="J30" s="16"/>
      <c r="K30" s="16"/>
      <c r="L30" s="16"/>
      <c r="M30" s="16"/>
      <c r="N30" s="16"/>
      <c r="O30" s="16"/>
      <c r="P30" s="16"/>
      <c r="Q30" s="15">
        <f t="shared" si="2"/>
        <v>105</v>
      </c>
    </row>
    <row r="31" spans="2:18" s="17" customFormat="1" ht="65.25" customHeight="1" thickBot="1" x14ac:dyDescent="0.3">
      <c r="B31" s="19">
        <v>25</v>
      </c>
      <c r="C31" s="25" t="s">
        <v>40</v>
      </c>
      <c r="D31" s="14"/>
      <c r="E31" s="15"/>
      <c r="F31" s="15"/>
      <c r="G31" s="16">
        <v>11</v>
      </c>
      <c r="H31" s="16"/>
      <c r="I31" s="16"/>
      <c r="J31" s="16"/>
      <c r="K31" s="16"/>
      <c r="L31" s="16"/>
      <c r="M31" s="16"/>
      <c r="N31" s="16"/>
      <c r="O31" s="16"/>
      <c r="P31" s="16"/>
      <c r="Q31" s="15">
        <f t="shared" si="2"/>
        <v>11</v>
      </c>
      <c r="R31" s="34">
        <f>Q31</f>
        <v>11</v>
      </c>
    </row>
    <row r="32" spans="2:18" s="17" customFormat="1" ht="30" customHeight="1" thickBot="1" x14ac:dyDescent="0.3">
      <c r="B32" s="19">
        <v>26</v>
      </c>
      <c r="C32" s="25" t="s">
        <v>22</v>
      </c>
      <c r="D32" s="14"/>
      <c r="E32" s="15"/>
      <c r="F32" s="15"/>
      <c r="G32" s="16">
        <v>103</v>
      </c>
      <c r="H32" s="16"/>
      <c r="I32" s="16"/>
      <c r="J32" s="16"/>
      <c r="K32" s="16"/>
      <c r="L32" s="16"/>
      <c r="M32" s="16"/>
      <c r="N32" s="16"/>
      <c r="O32" s="16"/>
      <c r="P32" s="16"/>
      <c r="Q32" s="15">
        <f t="shared" si="2"/>
        <v>103</v>
      </c>
    </row>
    <row r="33" spans="1:18" s="17" customFormat="1" ht="45.75" customHeight="1" thickBot="1" x14ac:dyDescent="0.3">
      <c r="B33" s="19">
        <v>27</v>
      </c>
      <c r="C33" s="13" t="s">
        <v>76</v>
      </c>
      <c r="D33" s="14"/>
      <c r="E33" s="15"/>
      <c r="F33" s="15"/>
      <c r="G33" s="16">
        <v>748.4</v>
      </c>
      <c r="H33" s="16"/>
      <c r="I33" s="16"/>
      <c r="J33" s="16"/>
      <c r="K33" s="16"/>
      <c r="L33" s="16"/>
      <c r="M33" s="16"/>
      <c r="N33" s="16"/>
      <c r="O33" s="16"/>
      <c r="P33" s="16"/>
      <c r="Q33" s="15">
        <f t="shared" si="2"/>
        <v>748.4</v>
      </c>
    </row>
    <row r="34" spans="1:18" s="17" customFormat="1" ht="20.25" customHeight="1" thickBot="1" x14ac:dyDescent="0.3">
      <c r="B34" s="19">
        <v>28</v>
      </c>
      <c r="C34" s="25" t="s">
        <v>49</v>
      </c>
      <c r="D34" s="14"/>
      <c r="E34" s="15"/>
      <c r="F34" s="15"/>
      <c r="G34" s="16">
        <v>130</v>
      </c>
      <c r="H34" s="27"/>
      <c r="I34" s="16"/>
      <c r="J34" s="16"/>
      <c r="K34" s="16"/>
      <c r="L34" s="16"/>
      <c r="M34" s="16"/>
      <c r="N34" s="16"/>
      <c r="O34" s="16"/>
      <c r="P34" s="16"/>
      <c r="Q34" s="15">
        <f t="shared" si="2"/>
        <v>130</v>
      </c>
    </row>
    <row r="35" spans="1:18" s="17" customFormat="1" ht="48" customHeight="1" thickBot="1" x14ac:dyDescent="0.3">
      <c r="B35" s="19">
        <v>29</v>
      </c>
      <c r="C35" s="25" t="s">
        <v>47</v>
      </c>
      <c r="D35" s="14"/>
      <c r="E35" s="15"/>
      <c r="F35" s="15"/>
      <c r="G35" s="16"/>
      <c r="H35" s="16">
        <v>24</v>
      </c>
      <c r="I35" s="16"/>
      <c r="J35" s="16"/>
      <c r="K35" s="16"/>
      <c r="L35" s="16"/>
      <c r="M35" s="16"/>
      <c r="N35" s="16"/>
      <c r="O35" s="16"/>
      <c r="P35" s="16"/>
      <c r="Q35" s="15">
        <f t="shared" ref="Q35" si="5">SUM(E35:P35)</f>
        <v>24</v>
      </c>
      <c r="R35" s="34">
        <f>Q35</f>
        <v>24</v>
      </c>
    </row>
    <row r="36" spans="1:18" s="17" customFormat="1" ht="25.5" customHeight="1" thickBot="1" x14ac:dyDescent="0.3">
      <c r="B36" s="19">
        <v>30</v>
      </c>
      <c r="C36" s="13" t="s">
        <v>51</v>
      </c>
      <c r="D36" s="14"/>
      <c r="E36" s="15"/>
      <c r="F36" s="15"/>
      <c r="G36" s="16"/>
      <c r="H36" s="16">
        <v>60</v>
      </c>
      <c r="I36" s="16"/>
      <c r="J36" s="16"/>
      <c r="K36" s="16"/>
      <c r="L36" s="16"/>
      <c r="M36" s="16"/>
      <c r="N36" s="16"/>
      <c r="O36" s="16"/>
      <c r="P36" s="16"/>
      <c r="Q36" s="15">
        <f t="shared" ref="Q36" si="6">SUM(E36:P36)</f>
        <v>60</v>
      </c>
    </row>
    <row r="37" spans="1:18" s="17" customFormat="1" ht="62.25" customHeight="1" thickBot="1" x14ac:dyDescent="0.3">
      <c r="B37" s="19">
        <v>31</v>
      </c>
      <c r="C37" s="25" t="s">
        <v>41</v>
      </c>
      <c r="D37" s="14"/>
      <c r="E37" s="15"/>
      <c r="F37" s="15"/>
      <c r="G37" s="16"/>
      <c r="H37" s="16">
        <v>67</v>
      </c>
      <c r="I37" s="16"/>
      <c r="J37" s="16"/>
      <c r="K37" s="16"/>
      <c r="L37" s="16"/>
      <c r="M37" s="16"/>
      <c r="N37" s="16"/>
      <c r="O37" s="16"/>
      <c r="P37" s="16"/>
      <c r="Q37" s="15">
        <f>SUM(E37:P37)</f>
        <v>67</v>
      </c>
    </row>
    <row r="38" spans="1:18" s="17" customFormat="1" ht="62.25" customHeight="1" thickBot="1" x14ac:dyDescent="0.3">
      <c r="B38" s="19">
        <v>32</v>
      </c>
      <c r="C38" s="13" t="s">
        <v>42</v>
      </c>
      <c r="D38" s="14"/>
      <c r="E38" s="15"/>
      <c r="F38" s="15"/>
      <c r="G38" s="16"/>
      <c r="H38" s="16">
        <v>286</v>
      </c>
      <c r="I38" s="16"/>
      <c r="J38" s="16"/>
      <c r="K38" s="16"/>
      <c r="L38" s="16"/>
      <c r="M38" s="16"/>
      <c r="N38" s="16"/>
      <c r="O38" s="16"/>
      <c r="P38" s="16"/>
      <c r="Q38" s="15">
        <f>SUM(E38:P38)</f>
        <v>286</v>
      </c>
    </row>
    <row r="39" spans="1:18" s="17" customFormat="1" ht="32.25" customHeight="1" thickBot="1" x14ac:dyDescent="0.3">
      <c r="B39" s="19">
        <v>33</v>
      </c>
      <c r="C39" s="25" t="s">
        <v>50</v>
      </c>
      <c r="D39" s="14"/>
      <c r="E39" s="15"/>
      <c r="F39" s="15"/>
      <c r="G39" s="16"/>
      <c r="H39" s="16">
        <v>40.5</v>
      </c>
      <c r="I39" s="16"/>
      <c r="J39" s="16"/>
      <c r="K39" s="16"/>
      <c r="L39" s="16"/>
      <c r="M39" s="16"/>
      <c r="N39" s="16"/>
      <c r="O39" s="16"/>
      <c r="P39" s="16"/>
      <c r="Q39" s="15">
        <f>SUM(E39:P39)</f>
        <v>40.5</v>
      </c>
    </row>
    <row r="40" spans="1:18" s="17" customFormat="1" ht="37.5" customHeight="1" thickBot="1" x14ac:dyDescent="0.3">
      <c r="B40" s="19">
        <v>34</v>
      </c>
      <c r="C40" s="13" t="s">
        <v>52</v>
      </c>
      <c r="D40" s="14"/>
      <c r="E40" s="15"/>
      <c r="F40" s="15"/>
      <c r="G40" s="16"/>
      <c r="H40" s="16">
        <v>1200</v>
      </c>
      <c r="I40" s="16"/>
      <c r="J40" s="16"/>
      <c r="K40" s="16"/>
      <c r="L40" s="16"/>
      <c r="M40" s="16"/>
      <c r="N40" s="16"/>
      <c r="O40" s="16"/>
      <c r="P40" s="16"/>
      <c r="Q40" s="15">
        <f>SUM(E40:P40)</f>
        <v>1200</v>
      </c>
    </row>
    <row r="41" spans="1:18" s="17" customFormat="1" ht="36" customHeight="1" thickBot="1" x14ac:dyDescent="0.3">
      <c r="B41" s="19">
        <v>35</v>
      </c>
      <c r="C41" s="25" t="s">
        <v>63</v>
      </c>
      <c r="D41" s="14"/>
      <c r="E41" s="15"/>
      <c r="F41" s="15"/>
      <c r="G41" s="16"/>
      <c r="H41" s="16">
        <v>25</v>
      </c>
      <c r="I41" s="16"/>
      <c r="J41" s="16"/>
      <c r="K41" s="16"/>
      <c r="L41" s="16"/>
      <c r="M41" s="16"/>
      <c r="N41" s="16"/>
      <c r="O41" s="16"/>
      <c r="P41" s="16"/>
      <c r="Q41" s="15">
        <f>SUM(E41:P41)</f>
        <v>25</v>
      </c>
      <c r="R41" s="34">
        <f>Q41</f>
        <v>25</v>
      </c>
    </row>
    <row r="42" spans="1:18" s="17" customFormat="1" ht="26.25" customHeight="1" thickBot="1" x14ac:dyDescent="0.3">
      <c r="B42" s="19">
        <v>36</v>
      </c>
      <c r="C42" s="25" t="s">
        <v>64</v>
      </c>
      <c r="D42" s="14"/>
      <c r="E42" s="15"/>
      <c r="F42" s="15"/>
      <c r="G42" s="16"/>
      <c r="H42" s="16">
        <v>30</v>
      </c>
      <c r="I42" s="16"/>
      <c r="J42" s="16"/>
      <c r="K42" s="16"/>
      <c r="L42" s="16"/>
      <c r="M42" s="16"/>
      <c r="N42" s="16"/>
      <c r="O42" s="16"/>
      <c r="P42" s="16"/>
      <c r="Q42" s="15">
        <f t="shared" ref="Q42" si="7">SUM(E42:P42)</f>
        <v>30</v>
      </c>
      <c r="R42" s="34">
        <f>Q42</f>
        <v>30</v>
      </c>
    </row>
    <row r="43" spans="1:18" s="17" customFormat="1" ht="55.5" customHeight="1" thickBot="1" x14ac:dyDescent="0.3">
      <c r="B43" s="19">
        <v>37</v>
      </c>
      <c r="C43" s="25" t="s">
        <v>65</v>
      </c>
      <c r="D43" s="14"/>
      <c r="E43" s="15"/>
      <c r="F43" s="15"/>
      <c r="G43" s="16"/>
      <c r="H43" s="16">
        <f>15+29.8</f>
        <v>44.8</v>
      </c>
      <c r="I43" s="16"/>
      <c r="J43" s="16"/>
      <c r="K43" s="16"/>
      <c r="L43" s="16"/>
      <c r="M43" s="16"/>
      <c r="N43" s="16"/>
      <c r="O43" s="16"/>
      <c r="P43" s="16"/>
      <c r="Q43" s="15">
        <f t="shared" ref="Q43:Q57" si="8">SUM(E43:P43)</f>
        <v>44.8</v>
      </c>
      <c r="R43" s="34">
        <f>Q43</f>
        <v>44.8</v>
      </c>
    </row>
    <row r="44" spans="1:18" s="17" customFormat="1" ht="18.75" customHeight="1" thickBot="1" x14ac:dyDescent="0.3">
      <c r="A44" s="17">
        <v>41</v>
      </c>
      <c r="B44" s="19">
        <v>38</v>
      </c>
      <c r="C44" s="25" t="s">
        <v>23</v>
      </c>
      <c r="D44" s="14"/>
      <c r="E44" s="15"/>
      <c r="F44" s="15"/>
      <c r="G44" s="16"/>
      <c r="H44" s="16">
        <v>358</v>
      </c>
      <c r="I44" s="16"/>
      <c r="J44" s="16"/>
      <c r="K44" s="16"/>
      <c r="L44" s="16"/>
      <c r="M44" s="16"/>
      <c r="N44" s="16"/>
      <c r="O44" s="16"/>
      <c r="P44" s="16"/>
      <c r="Q44" s="15">
        <f>SUM(E44:P44)</f>
        <v>358</v>
      </c>
    </row>
    <row r="45" spans="1:18" s="17" customFormat="1" ht="30" customHeight="1" thickBot="1" x14ac:dyDescent="0.3">
      <c r="A45" s="17">
        <v>42</v>
      </c>
      <c r="B45" s="19">
        <v>39</v>
      </c>
      <c r="C45" s="25" t="s">
        <v>55</v>
      </c>
      <c r="D45" s="14"/>
      <c r="E45" s="15"/>
      <c r="F45" s="15"/>
      <c r="G45" s="16"/>
      <c r="H45" s="16">
        <f>680.4+30</f>
        <v>710.4</v>
      </c>
      <c r="I45" s="16"/>
      <c r="J45" s="16"/>
      <c r="K45" s="16"/>
      <c r="L45" s="16"/>
      <c r="M45" s="16"/>
      <c r="N45" s="16"/>
      <c r="O45" s="16"/>
      <c r="P45" s="16"/>
      <c r="Q45" s="15">
        <f>SUM(E45:P45)</f>
        <v>710.4</v>
      </c>
    </row>
    <row r="46" spans="1:18" s="17" customFormat="1" ht="34.5" customHeight="1" thickBot="1" x14ac:dyDescent="0.3">
      <c r="A46" s="17">
        <v>50</v>
      </c>
      <c r="B46" s="19">
        <v>40</v>
      </c>
      <c r="C46" s="13" t="s">
        <v>24</v>
      </c>
      <c r="D46" s="14"/>
      <c r="E46" s="15"/>
      <c r="F46" s="15"/>
      <c r="G46" s="16"/>
      <c r="H46" s="16">
        <v>80</v>
      </c>
      <c r="I46" s="16"/>
      <c r="J46" s="16"/>
      <c r="K46" s="16"/>
      <c r="L46" s="16"/>
      <c r="M46" s="16"/>
      <c r="N46" s="16"/>
      <c r="O46" s="16"/>
      <c r="P46" s="16"/>
      <c r="Q46" s="15">
        <f>SUM(E46:P46)</f>
        <v>80</v>
      </c>
    </row>
    <row r="47" spans="1:18" s="17" customFormat="1" ht="60" customHeight="1" thickBot="1" x14ac:dyDescent="0.3">
      <c r="B47" s="19">
        <v>41</v>
      </c>
      <c r="C47" s="25" t="s">
        <v>34</v>
      </c>
      <c r="D47" s="14"/>
      <c r="E47" s="15"/>
      <c r="F47" s="15"/>
      <c r="G47" s="16"/>
      <c r="H47" s="16"/>
      <c r="I47" s="16">
        <v>50.6</v>
      </c>
      <c r="J47" s="16"/>
      <c r="K47" s="16"/>
      <c r="L47" s="16"/>
      <c r="M47" s="16"/>
      <c r="N47" s="16"/>
      <c r="O47" s="16"/>
      <c r="P47" s="16"/>
      <c r="Q47" s="15">
        <f t="shared" si="8"/>
        <v>50.6</v>
      </c>
      <c r="R47" s="34">
        <f>Q47</f>
        <v>50.6</v>
      </c>
    </row>
    <row r="48" spans="1:18" s="17" customFormat="1" ht="59.25" customHeight="1" thickBot="1" x14ac:dyDescent="0.3">
      <c r="B48" s="19">
        <v>42</v>
      </c>
      <c r="C48" s="13" t="s">
        <v>25</v>
      </c>
      <c r="D48" s="14"/>
      <c r="E48" s="15"/>
      <c r="F48" s="15"/>
      <c r="G48" s="16"/>
      <c r="H48" s="16"/>
      <c r="I48" s="16">
        <v>297.10000000000002</v>
      </c>
      <c r="J48" s="16"/>
      <c r="K48" s="16"/>
      <c r="L48" s="16"/>
      <c r="M48" s="16"/>
      <c r="N48" s="16"/>
      <c r="O48" s="16"/>
      <c r="P48" s="16"/>
      <c r="Q48" s="15">
        <f t="shared" si="8"/>
        <v>297.10000000000002</v>
      </c>
    </row>
    <row r="49" spans="1:18" s="17" customFormat="1" ht="29.25" customHeight="1" thickBot="1" x14ac:dyDescent="0.3">
      <c r="B49" s="19">
        <v>43</v>
      </c>
      <c r="C49" s="25" t="s">
        <v>66</v>
      </c>
      <c r="D49" s="14"/>
      <c r="E49" s="15"/>
      <c r="F49" s="15"/>
      <c r="G49" s="16"/>
      <c r="H49" s="16"/>
      <c r="I49" s="16">
        <v>250</v>
      </c>
      <c r="J49" s="16"/>
      <c r="K49" s="16"/>
      <c r="L49" s="16"/>
      <c r="M49" s="16"/>
      <c r="N49" s="16"/>
      <c r="O49" s="16"/>
      <c r="P49" s="16"/>
      <c r="Q49" s="15">
        <f t="shared" si="8"/>
        <v>250</v>
      </c>
    </row>
    <row r="50" spans="1:18" s="17" customFormat="1" ht="22.5" customHeight="1" thickBot="1" x14ac:dyDescent="0.3">
      <c r="A50" s="17">
        <v>90</v>
      </c>
      <c r="B50" s="19">
        <v>44</v>
      </c>
      <c r="C50" s="25" t="s">
        <v>79</v>
      </c>
      <c r="D50" s="14"/>
      <c r="E50" s="15"/>
      <c r="F50" s="15"/>
      <c r="G50" s="16"/>
      <c r="H50" s="16"/>
      <c r="I50" s="16"/>
      <c r="J50" s="16">
        <v>500</v>
      </c>
      <c r="K50" s="16"/>
      <c r="L50" s="16"/>
      <c r="M50" s="16"/>
      <c r="N50" s="16"/>
      <c r="O50" s="16"/>
      <c r="P50" s="16"/>
      <c r="Q50" s="15">
        <f t="shared" ref="Q50" si="9">SUM(E50:P50)</f>
        <v>500</v>
      </c>
    </row>
    <row r="51" spans="1:18" s="17" customFormat="1" ht="34.5" customHeight="1" thickBot="1" x14ac:dyDescent="0.3">
      <c r="B51" s="19">
        <v>45</v>
      </c>
      <c r="C51" s="25" t="s">
        <v>21</v>
      </c>
      <c r="D51" s="14"/>
      <c r="E51" s="15"/>
      <c r="F51" s="15"/>
      <c r="G51" s="16"/>
      <c r="H51" s="16"/>
      <c r="I51" s="16"/>
      <c r="J51" s="16">
        <v>287.60000000000002</v>
      </c>
      <c r="K51" s="16"/>
      <c r="L51" s="16"/>
      <c r="M51" s="16"/>
      <c r="N51" s="16"/>
      <c r="O51" s="16"/>
      <c r="P51" s="16"/>
      <c r="Q51" s="15">
        <f t="shared" si="8"/>
        <v>287.60000000000002</v>
      </c>
    </row>
    <row r="52" spans="1:18" s="17" customFormat="1" ht="49.5" customHeight="1" thickBot="1" x14ac:dyDescent="0.3">
      <c r="B52" s="19">
        <v>46</v>
      </c>
      <c r="C52" s="25" t="s">
        <v>62</v>
      </c>
      <c r="D52" s="14"/>
      <c r="E52" s="15"/>
      <c r="F52" s="15"/>
      <c r="G52" s="16"/>
      <c r="H52" s="16"/>
      <c r="I52" s="16"/>
      <c r="J52" s="16"/>
      <c r="K52" s="16">
        <v>42</v>
      </c>
      <c r="L52" s="16"/>
      <c r="M52" s="16"/>
      <c r="N52" s="16"/>
      <c r="O52" s="16"/>
      <c r="P52" s="16"/>
      <c r="Q52" s="15">
        <f t="shared" ref="Q52" si="10">SUM(E52:P52)</f>
        <v>42</v>
      </c>
      <c r="R52" s="34">
        <f>Q52</f>
        <v>42</v>
      </c>
    </row>
    <row r="53" spans="1:18" s="17" customFormat="1" ht="50.25" customHeight="1" thickBot="1" x14ac:dyDescent="0.3">
      <c r="B53" s="19">
        <v>47</v>
      </c>
      <c r="C53" s="25" t="s">
        <v>78</v>
      </c>
      <c r="D53" s="14"/>
      <c r="E53" s="21"/>
      <c r="F53" s="28"/>
      <c r="G53" s="16"/>
      <c r="H53" s="16"/>
      <c r="I53" s="16"/>
      <c r="J53" s="16"/>
      <c r="K53" s="16">
        <v>20</v>
      </c>
      <c r="L53" s="16"/>
      <c r="M53" s="16"/>
      <c r="N53" s="16"/>
      <c r="O53" s="16"/>
      <c r="P53" s="16"/>
      <c r="Q53" s="15">
        <f t="shared" si="8"/>
        <v>20</v>
      </c>
    </row>
    <row r="54" spans="1:18" s="17" customFormat="1" ht="23.25" customHeight="1" thickBot="1" x14ac:dyDescent="0.3">
      <c r="B54" s="19">
        <v>48</v>
      </c>
      <c r="C54" s="25" t="s">
        <v>67</v>
      </c>
      <c r="D54" s="14"/>
      <c r="E54" s="15"/>
      <c r="F54" s="15"/>
      <c r="G54" s="16"/>
      <c r="H54" s="16"/>
      <c r="I54" s="16"/>
      <c r="J54" s="16"/>
      <c r="K54" s="16"/>
      <c r="L54" s="16">
        <v>250</v>
      </c>
      <c r="M54" s="16"/>
      <c r="N54" s="16"/>
      <c r="O54" s="16"/>
      <c r="P54" s="16"/>
      <c r="Q54" s="15">
        <f t="shared" si="8"/>
        <v>250</v>
      </c>
    </row>
    <row r="55" spans="1:18" s="17" customFormat="1" ht="38.25" customHeight="1" thickBot="1" x14ac:dyDescent="0.3">
      <c r="B55" s="19">
        <v>49</v>
      </c>
      <c r="C55" s="25" t="s">
        <v>20</v>
      </c>
      <c r="D55" s="14"/>
      <c r="E55" s="15"/>
      <c r="F55" s="15"/>
      <c r="H55" s="16"/>
      <c r="I55" s="16"/>
      <c r="J55" s="16"/>
      <c r="K55" s="16"/>
      <c r="L55" s="16">
        <v>16.100000000000001</v>
      </c>
      <c r="M55" s="16"/>
      <c r="N55" s="16"/>
      <c r="O55" s="16"/>
      <c r="P55" s="16"/>
      <c r="Q55" s="15">
        <f t="shared" si="8"/>
        <v>16.100000000000001</v>
      </c>
    </row>
    <row r="56" spans="1:18" s="17" customFormat="1" ht="18" customHeight="1" thickBot="1" x14ac:dyDescent="0.3">
      <c r="B56" s="19">
        <v>50</v>
      </c>
      <c r="C56" s="25" t="s">
        <v>29</v>
      </c>
      <c r="D56" s="14"/>
      <c r="E56" s="21"/>
      <c r="F56" s="28"/>
      <c r="G56" s="16"/>
      <c r="H56" s="16"/>
      <c r="I56" s="16"/>
      <c r="J56" s="16"/>
      <c r="K56" s="16"/>
      <c r="L56" s="16">
        <v>10.1</v>
      </c>
      <c r="M56" s="16"/>
      <c r="N56" s="16"/>
      <c r="O56" s="16"/>
      <c r="P56" s="16"/>
      <c r="Q56" s="15">
        <f t="shared" si="8"/>
        <v>10.1</v>
      </c>
    </row>
    <row r="57" spans="1:18" s="17" customFormat="1" ht="36" customHeight="1" thickBot="1" x14ac:dyDescent="0.3">
      <c r="A57" s="17">
        <v>50</v>
      </c>
      <c r="B57" s="19">
        <v>51</v>
      </c>
      <c r="C57" s="18" t="s">
        <v>68</v>
      </c>
      <c r="D57" s="14"/>
      <c r="E57" s="15"/>
      <c r="F57" s="15"/>
      <c r="G57" s="16"/>
      <c r="H57" s="16"/>
      <c r="I57" s="16"/>
      <c r="J57" s="16"/>
      <c r="K57" s="16"/>
      <c r="L57" s="16">
        <v>49.5</v>
      </c>
      <c r="M57" s="16"/>
      <c r="N57" s="16"/>
      <c r="O57" s="16"/>
      <c r="P57" s="16"/>
      <c r="Q57" s="15">
        <f t="shared" si="8"/>
        <v>49.5</v>
      </c>
    </row>
    <row r="58" spans="1:18" s="17" customFormat="1" ht="18" customHeight="1" thickBot="1" x14ac:dyDescent="0.3">
      <c r="A58" s="17">
        <v>51</v>
      </c>
      <c r="B58" s="19">
        <v>52</v>
      </c>
      <c r="C58" s="13" t="s">
        <v>56</v>
      </c>
      <c r="D58" s="14"/>
      <c r="E58" s="15"/>
      <c r="F58" s="15"/>
      <c r="G58" s="16"/>
      <c r="H58" s="16"/>
      <c r="I58" s="16"/>
      <c r="J58" s="16"/>
      <c r="K58" s="16"/>
      <c r="L58" s="16"/>
      <c r="M58" s="16">
        <v>25</v>
      </c>
      <c r="N58" s="16"/>
      <c r="O58" s="16"/>
      <c r="P58" s="16"/>
      <c r="Q58" s="15">
        <f t="shared" ref="Q58:Q59" si="11">SUM(E58:P58)</f>
        <v>25</v>
      </c>
      <c r="R58" s="34">
        <f>Q58</f>
        <v>25</v>
      </c>
    </row>
    <row r="59" spans="1:18" s="17" customFormat="1" ht="50.25" customHeight="1" thickBot="1" x14ac:dyDescent="0.3">
      <c r="A59" s="17">
        <v>106</v>
      </c>
      <c r="B59" s="19">
        <v>53</v>
      </c>
      <c r="C59" s="25" t="s">
        <v>77</v>
      </c>
      <c r="D59" s="14"/>
      <c r="E59" s="21"/>
      <c r="F59" s="28"/>
      <c r="G59" s="16"/>
      <c r="H59" s="16"/>
      <c r="I59" s="16"/>
      <c r="J59" s="16"/>
      <c r="K59" s="16"/>
      <c r="L59" s="16"/>
      <c r="M59" s="16">
        <v>50</v>
      </c>
      <c r="N59" s="16"/>
      <c r="O59" s="16"/>
      <c r="P59" s="16"/>
      <c r="Q59" s="15">
        <f t="shared" si="11"/>
        <v>50</v>
      </c>
    </row>
    <row r="60" spans="1:18" s="17" customFormat="1" ht="24.75" customHeight="1" thickBot="1" x14ac:dyDescent="0.3">
      <c r="A60" s="17">
        <v>91</v>
      </c>
      <c r="B60" s="19">
        <v>54</v>
      </c>
      <c r="C60" s="25" t="s">
        <v>73</v>
      </c>
      <c r="D60" s="14"/>
      <c r="E60" s="15"/>
      <c r="F60" s="15"/>
      <c r="G60" s="16"/>
      <c r="H60" s="16"/>
      <c r="I60" s="16"/>
      <c r="J60" s="16"/>
      <c r="K60" s="16"/>
      <c r="L60" s="16"/>
      <c r="M60" s="16"/>
      <c r="N60" s="16">
        <v>200</v>
      </c>
      <c r="O60" s="16"/>
      <c r="P60" s="16"/>
      <c r="Q60" s="15">
        <f>SUM(E60:P60)</f>
        <v>200</v>
      </c>
      <c r="R60" s="17">
        <v>200</v>
      </c>
    </row>
    <row r="61" spans="1:18" s="17" customFormat="1" ht="24" customHeight="1" thickBot="1" x14ac:dyDescent="0.3">
      <c r="A61" s="17">
        <v>92</v>
      </c>
      <c r="B61" s="19">
        <v>55</v>
      </c>
      <c r="C61" s="25" t="s">
        <v>72</v>
      </c>
      <c r="D61" s="14"/>
      <c r="E61" s="15"/>
      <c r="F61" s="15"/>
      <c r="G61" s="16"/>
      <c r="H61" s="16"/>
      <c r="I61" s="16"/>
      <c r="J61" s="16"/>
      <c r="K61" s="16"/>
      <c r="L61" s="16"/>
      <c r="M61" s="16"/>
      <c r="N61" s="16">
        <v>100</v>
      </c>
      <c r="O61" s="16"/>
      <c r="P61" s="16"/>
      <c r="Q61" s="15">
        <f>SUM(E61:P61)</f>
        <v>100</v>
      </c>
    </row>
    <row r="62" spans="1:18" s="17" customFormat="1" ht="43.5" customHeight="1" thickBot="1" x14ac:dyDescent="0.3">
      <c r="A62" s="17">
        <v>52</v>
      </c>
      <c r="B62" s="19">
        <v>56</v>
      </c>
      <c r="C62" s="25" t="s">
        <v>69</v>
      </c>
      <c r="D62" s="14"/>
      <c r="E62" s="15"/>
      <c r="F62" s="15"/>
      <c r="G62" s="16"/>
      <c r="H62" s="16"/>
      <c r="I62" s="16"/>
      <c r="J62" s="16"/>
      <c r="K62" s="16"/>
      <c r="L62" s="16"/>
      <c r="M62" s="16"/>
      <c r="N62" s="16">
        <v>20</v>
      </c>
      <c r="O62" s="16"/>
      <c r="P62" s="16"/>
      <c r="Q62" s="15">
        <f>SUM(E62:P62)</f>
        <v>20</v>
      </c>
      <c r="R62" s="34">
        <f>Q62</f>
        <v>20</v>
      </c>
    </row>
    <row r="63" spans="1:18" s="17" customFormat="1" ht="16.5" customHeight="1" thickBot="1" x14ac:dyDescent="0.3">
      <c r="A63" s="17">
        <v>53</v>
      </c>
      <c r="B63" s="19">
        <v>57</v>
      </c>
      <c r="C63" s="13" t="s">
        <v>74</v>
      </c>
      <c r="D63" s="14"/>
      <c r="E63" s="15"/>
      <c r="F63" s="15"/>
      <c r="G63" s="16"/>
      <c r="H63" s="16"/>
      <c r="I63" s="16"/>
      <c r="J63" s="16"/>
      <c r="K63" s="16"/>
      <c r="L63" s="16"/>
      <c r="M63" s="16"/>
      <c r="N63" s="16">
        <v>300</v>
      </c>
      <c r="O63" s="16"/>
      <c r="P63" s="16"/>
      <c r="Q63" s="15">
        <f t="shared" ref="Q63" si="12">SUM(E63:P63)</f>
        <v>300</v>
      </c>
    </row>
    <row r="64" spans="1:18" s="17" customFormat="1" ht="27" customHeight="1" thickBot="1" x14ac:dyDescent="0.3">
      <c r="A64" s="17">
        <v>54</v>
      </c>
      <c r="B64" s="19">
        <v>58</v>
      </c>
      <c r="C64" s="18" t="s">
        <v>70</v>
      </c>
      <c r="D64" s="14"/>
      <c r="E64" s="15"/>
      <c r="F64" s="15"/>
      <c r="G64" s="16"/>
      <c r="H64" s="16"/>
      <c r="I64" s="16"/>
      <c r="J64" s="16"/>
      <c r="K64" s="16"/>
      <c r="L64" s="16"/>
      <c r="M64" s="16"/>
      <c r="N64" s="16">
        <v>500</v>
      </c>
      <c r="O64" s="16"/>
      <c r="P64" s="16"/>
      <c r="Q64" s="15">
        <f>SUM(E64:P64)</f>
        <v>500</v>
      </c>
    </row>
    <row r="65" spans="2:18" s="17" customFormat="1" ht="28.5" customHeight="1" thickBot="1" x14ac:dyDescent="0.3">
      <c r="B65" s="19">
        <v>59</v>
      </c>
      <c r="C65" s="30" t="s">
        <v>71</v>
      </c>
      <c r="D65" s="14"/>
      <c r="E65" s="15"/>
      <c r="F65" s="15"/>
      <c r="G65" s="16"/>
      <c r="H65" s="16"/>
      <c r="I65" s="16"/>
      <c r="J65" s="16"/>
      <c r="K65" s="16"/>
      <c r="L65" s="16"/>
      <c r="M65" s="16"/>
      <c r="N65" s="16"/>
      <c r="O65" s="16">
        <v>250</v>
      </c>
      <c r="P65" s="16"/>
      <c r="Q65" s="15">
        <f t="shared" ref="Q65" si="13">SUM(E65:P65)</f>
        <v>250</v>
      </c>
    </row>
    <row r="66" spans="2:18" ht="62.25" customHeight="1" thickBot="1" x14ac:dyDescent="0.3">
      <c r="B66" s="33" t="s">
        <v>15</v>
      </c>
      <c r="C66" s="22"/>
      <c r="D66" s="10"/>
      <c r="E66" s="11">
        <f t="shared" ref="E66:R66" si="14">SUM(E7:E65)</f>
        <v>1038.43</v>
      </c>
      <c r="F66" s="11">
        <f t="shared" si="14"/>
        <v>7039.67</v>
      </c>
      <c r="G66" s="11">
        <f t="shared" si="14"/>
        <v>5981.6</v>
      </c>
      <c r="H66" s="11">
        <f t="shared" si="14"/>
        <v>2925.7</v>
      </c>
      <c r="I66" s="11">
        <f t="shared" si="14"/>
        <v>597.70000000000005</v>
      </c>
      <c r="J66" s="11">
        <f t="shared" si="14"/>
        <v>787.6</v>
      </c>
      <c r="K66" s="11">
        <f t="shared" si="14"/>
        <v>62</v>
      </c>
      <c r="L66" s="11">
        <f t="shared" si="14"/>
        <v>325.7</v>
      </c>
      <c r="M66" s="11">
        <f t="shared" si="14"/>
        <v>75</v>
      </c>
      <c r="N66" s="11">
        <f t="shared" si="14"/>
        <v>1120</v>
      </c>
      <c r="O66" s="11">
        <f t="shared" si="14"/>
        <v>250</v>
      </c>
      <c r="P66" s="11">
        <f t="shared" si="14"/>
        <v>0</v>
      </c>
      <c r="Q66" s="11">
        <f t="shared" si="14"/>
        <v>20203.400000000001</v>
      </c>
      <c r="R66" s="11">
        <f t="shared" si="14"/>
        <v>1175.3</v>
      </c>
    </row>
    <row r="67" spans="2:18" ht="42.75" customHeight="1" x14ac:dyDescent="0.25">
      <c r="C67" s="1"/>
      <c r="D67" s="1"/>
      <c r="E67" s="1"/>
      <c r="F67" s="1"/>
      <c r="G67" s="1"/>
      <c r="H67" s="1"/>
      <c r="I67" s="1"/>
      <c r="J67" s="1"/>
      <c r="K67" s="1"/>
      <c r="L67" s="6"/>
      <c r="M67" s="1"/>
      <c r="N67" s="1"/>
      <c r="O67" s="1"/>
      <c r="P67" s="1"/>
      <c r="Q67" s="1"/>
    </row>
    <row r="68" spans="2:18" ht="26.25" customHeight="1" x14ac:dyDescent="0.25">
      <c r="C68" s="1" t="s">
        <v>58</v>
      </c>
      <c r="D68" s="1"/>
      <c r="E68" s="1"/>
      <c r="F68" s="1"/>
      <c r="G68" s="1" t="s">
        <v>26</v>
      </c>
      <c r="H68" s="1"/>
      <c r="I68" s="1"/>
      <c r="J68" s="1"/>
      <c r="K68" s="1"/>
      <c r="L68" s="1"/>
      <c r="M68" s="1"/>
      <c r="N68" s="1"/>
      <c r="O68" s="1"/>
      <c r="P68" s="35"/>
      <c r="Q68" s="36"/>
      <c r="R68" s="37">
        <f>R66/Q66</f>
        <v>5.8200000000000002E-2</v>
      </c>
    </row>
    <row r="69" spans="2:18" ht="12" customHeight="1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8" ht="23.25" customHeight="1" x14ac:dyDescent="0.25">
      <c r="C70" s="1" t="s">
        <v>44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8" ht="21" customHeight="1" x14ac:dyDescent="0.25">
      <c r="C71" s="12">
        <v>524314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8" ht="33" customHeight="1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8" ht="18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8" ht="18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8" ht="18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8" ht="41.25" customHeight="1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8" ht="18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8" ht="18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8" ht="18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8" ht="18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17" ht="18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3:17" ht="18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3:17" ht="18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3:17" ht="18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3:17" ht="18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3:17" ht="18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3:17" ht="18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3:17" ht="18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3:17" ht="18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3:17" ht="18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3:17" ht="18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3:17" ht="18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3:17" ht="18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3:17" ht="18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3:17" ht="18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3:17" ht="18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t="18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 ht="18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8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3:17" ht="18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3:17" ht="18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3:17" ht="18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3:17" ht="18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3:17" ht="18" x14ac:dyDescent="0.25">
      <c r="C104" s="1"/>
    </row>
  </sheetData>
  <mergeCells count="5">
    <mergeCell ref="O2:Q2"/>
    <mergeCell ref="E4:O4"/>
    <mergeCell ref="E6:P6"/>
    <mergeCell ref="B5:B6"/>
    <mergeCell ref="C5:C6"/>
  </mergeCells>
  <phoneticPr fontId="0" type="noConversion"/>
  <pageMargins left="0" right="0" top="0" bottom="0" header="0" footer="0"/>
  <pageSetup paperSize="9" scale="81" fitToHeight="4" orientation="landscape" r:id="rId1"/>
  <headerFooter alignWithMargins="0"/>
  <rowBreaks count="1" manualBreakCount="1">
    <brk id="3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00"/>
  <sheetViews>
    <sheetView zoomScaleNormal="100" zoomScaleSheetLayoutView="100" workbookViewId="0">
      <pane xSplit="4" ySplit="6" topLeftCell="E7" activePane="bottomRight" state="frozen"/>
      <selection pane="topRight" activeCell="D1" sqref="D1"/>
      <selection pane="bottomLeft" activeCell="A5" sqref="A5"/>
      <selection pane="bottomRight" activeCell="K61" sqref="K61"/>
    </sheetView>
  </sheetViews>
  <sheetFormatPr defaultColWidth="9.109375" defaultRowHeight="13.2" x14ac:dyDescent="0.25"/>
  <cols>
    <col min="1" max="1" width="6.33203125" style="2" hidden="1" customWidth="1"/>
    <col min="2" max="2" width="5.44140625" style="2" customWidth="1"/>
    <col min="3" max="3" width="32.6640625" style="2" customWidth="1"/>
    <col min="4" max="4" width="13.33203125" style="2" hidden="1" customWidth="1"/>
    <col min="5" max="5" width="11.6640625" style="2" customWidth="1"/>
    <col min="6" max="6" width="11" style="2" customWidth="1"/>
    <col min="7" max="7" width="11.33203125" style="2" customWidth="1"/>
    <col min="8" max="8" width="9.6640625" style="2" customWidth="1"/>
    <col min="9" max="9" width="10.44140625" style="2" customWidth="1"/>
    <col min="10" max="10" width="11.44140625" style="2" customWidth="1"/>
    <col min="11" max="11" width="10" style="2" customWidth="1"/>
    <col min="12" max="13" width="11.6640625" style="2" customWidth="1"/>
    <col min="14" max="14" width="10.88671875" style="2" customWidth="1"/>
    <col min="15" max="15" width="10.33203125" style="2" customWidth="1"/>
    <col min="16" max="16" width="10.6640625" style="2" customWidth="1"/>
    <col min="17" max="17" width="13.33203125" style="2" customWidth="1"/>
    <col min="18" max="20" width="0" style="2" hidden="1" customWidth="1"/>
    <col min="21" max="16384" width="9.109375" style="2"/>
  </cols>
  <sheetData>
    <row r="2" spans="2:18" ht="18" customHeight="1" x14ac:dyDescent="0.25">
      <c r="O2" s="68" t="s">
        <v>16</v>
      </c>
      <c r="P2" s="68"/>
      <c r="Q2" s="68"/>
    </row>
    <row r="4" spans="2:18" ht="36.75" customHeight="1" thickBot="1" x14ac:dyDescent="0.3">
      <c r="E4" s="69" t="s">
        <v>54</v>
      </c>
      <c r="F4" s="69"/>
      <c r="G4" s="69"/>
      <c r="H4" s="69"/>
      <c r="I4" s="69"/>
      <c r="J4" s="69"/>
      <c r="K4" s="69"/>
      <c r="L4" s="69"/>
      <c r="M4" s="69"/>
      <c r="N4" s="69"/>
      <c r="O4" s="69"/>
      <c r="R4" s="2" t="s">
        <v>75</v>
      </c>
    </row>
    <row r="5" spans="2:18" ht="51.75" customHeight="1" x14ac:dyDescent="0.25">
      <c r="B5" s="72" t="s">
        <v>1</v>
      </c>
      <c r="C5" s="74" t="s">
        <v>17</v>
      </c>
      <c r="D5" s="7"/>
      <c r="E5" s="40" t="s">
        <v>2</v>
      </c>
      <c r="F5" s="40" t="s">
        <v>3</v>
      </c>
      <c r="G5" s="40" t="s">
        <v>4</v>
      </c>
      <c r="H5" s="40" t="s">
        <v>5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12</v>
      </c>
      <c r="P5" s="5" t="s">
        <v>13</v>
      </c>
      <c r="Q5" s="4" t="s">
        <v>14</v>
      </c>
    </row>
    <row r="6" spans="2:18" ht="21" customHeight="1" thickBot="1" x14ac:dyDescent="0.3">
      <c r="B6" s="73"/>
      <c r="C6" s="75"/>
      <c r="D6" s="8"/>
      <c r="E6" s="70" t="s">
        <v>0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9"/>
    </row>
    <row r="7" spans="2:18" s="17" customFormat="1" ht="27" customHeight="1" thickBot="1" x14ac:dyDescent="0.3">
      <c r="B7" s="19">
        <v>1</v>
      </c>
      <c r="C7" s="25" t="s">
        <v>39</v>
      </c>
      <c r="D7" s="14"/>
      <c r="E7" s="15"/>
      <c r="F7" s="15">
        <v>60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5">
        <f t="shared" ref="Q7:Q11" si="0">SUM(E7:P7)</f>
        <v>60</v>
      </c>
    </row>
    <row r="8" spans="2:18" s="17" customFormat="1" ht="51" customHeight="1" thickBot="1" x14ac:dyDescent="0.3">
      <c r="B8" s="19">
        <f>B7+1</f>
        <v>2</v>
      </c>
      <c r="C8" s="25" t="s">
        <v>80</v>
      </c>
      <c r="D8" s="14"/>
      <c r="E8" s="15"/>
      <c r="F8" s="15">
        <v>99.2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5">
        <f t="shared" si="0"/>
        <v>99.2</v>
      </c>
    </row>
    <row r="9" spans="2:18" s="17" customFormat="1" ht="72.75" customHeight="1" thickBot="1" x14ac:dyDescent="0.3">
      <c r="B9" s="19">
        <f t="shared" ref="B9:B61" si="1">B8+1</f>
        <v>3</v>
      </c>
      <c r="C9" s="25" t="s">
        <v>36</v>
      </c>
      <c r="D9" s="14"/>
      <c r="E9" s="15"/>
      <c r="F9" s="15">
        <v>407.7</v>
      </c>
      <c r="G9" s="15"/>
      <c r="H9" s="16"/>
      <c r="I9" s="16"/>
      <c r="J9" s="16"/>
      <c r="K9" s="16"/>
      <c r="L9" s="16"/>
      <c r="M9" s="16"/>
      <c r="N9" s="16"/>
      <c r="O9" s="16"/>
      <c r="P9" s="16"/>
      <c r="Q9" s="15">
        <f>SUM(E9:P9)</f>
        <v>407.7</v>
      </c>
    </row>
    <row r="10" spans="2:18" s="17" customFormat="1" ht="29.25" customHeight="1" thickBot="1" x14ac:dyDescent="0.3">
      <c r="B10" s="19">
        <f t="shared" si="1"/>
        <v>4</v>
      </c>
      <c r="C10" s="25" t="s">
        <v>57</v>
      </c>
      <c r="D10" s="14"/>
      <c r="E10" s="15"/>
      <c r="F10" s="15">
        <v>250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5">
        <f t="shared" si="0"/>
        <v>250</v>
      </c>
    </row>
    <row r="11" spans="2:18" s="17" customFormat="1" ht="70.5" customHeight="1" thickBot="1" x14ac:dyDescent="0.3">
      <c r="B11" s="19">
        <f t="shared" si="1"/>
        <v>5</v>
      </c>
      <c r="C11" s="25" t="s">
        <v>59</v>
      </c>
      <c r="D11" s="14"/>
      <c r="E11" s="15"/>
      <c r="F11" s="15">
        <v>4900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5">
        <f t="shared" si="0"/>
        <v>4900</v>
      </c>
    </row>
    <row r="12" spans="2:18" s="17" customFormat="1" ht="48" customHeight="1" thickBot="1" x14ac:dyDescent="0.3">
      <c r="B12" s="19">
        <f t="shared" si="1"/>
        <v>6</v>
      </c>
      <c r="C12" s="32" t="s">
        <v>81</v>
      </c>
      <c r="D12" s="14"/>
      <c r="E12" s="15"/>
      <c r="F12" s="15">
        <v>450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5">
        <f t="shared" ref="Q12:Q32" si="2">SUM(E12:P12)</f>
        <v>450</v>
      </c>
    </row>
    <row r="13" spans="2:18" s="17" customFormat="1" ht="20.25" customHeight="1" thickBot="1" x14ac:dyDescent="0.3">
      <c r="B13" s="19">
        <f t="shared" si="1"/>
        <v>7</v>
      </c>
      <c r="C13" s="29" t="s">
        <v>18</v>
      </c>
      <c r="D13" s="39"/>
      <c r="E13" s="31"/>
      <c r="F13" s="15"/>
      <c r="G13" s="16">
        <v>261.2</v>
      </c>
      <c r="H13" s="16"/>
      <c r="I13" s="16"/>
      <c r="J13" s="16"/>
      <c r="K13" s="16"/>
      <c r="L13" s="16"/>
      <c r="M13" s="16"/>
      <c r="N13" s="16"/>
      <c r="O13" s="16"/>
      <c r="P13" s="16"/>
      <c r="Q13" s="15">
        <f>SUM(E13:P13)</f>
        <v>261.2</v>
      </c>
      <c r="R13" s="34">
        <f>Q13</f>
        <v>261.2</v>
      </c>
    </row>
    <row r="14" spans="2:18" s="17" customFormat="1" ht="63.75" customHeight="1" thickBot="1" x14ac:dyDescent="0.3">
      <c r="B14" s="19">
        <f t="shared" si="1"/>
        <v>8</v>
      </c>
      <c r="C14" s="25" t="s">
        <v>33</v>
      </c>
      <c r="D14" s="14"/>
      <c r="E14" s="15"/>
      <c r="F14" s="15"/>
      <c r="G14" s="15">
        <v>78.099999999999994</v>
      </c>
      <c r="H14" s="16"/>
      <c r="I14" s="16"/>
      <c r="J14" s="16"/>
      <c r="K14" s="16"/>
      <c r="L14" s="16"/>
      <c r="M14" s="16"/>
      <c r="N14" s="16"/>
      <c r="O14" s="16"/>
      <c r="P14" s="16"/>
      <c r="Q14" s="15">
        <f t="shared" ref="Q14" si="3">SUM(E14:P14)</f>
        <v>78.099999999999994</v>
      </c>
    </row>
    <row r="15" spans="2:18" s="17" customFormat="1" ht="55.5" customHeight="1" thickBot="1" x14ac:dyDescent="0.3">
      <c r="B15" s="19">
        <f t="shared" si="1"/>
        <v>9</v>
      </c>
      <c r="C15" s="13" t="s">
        <v>60</v>
      </c>
      <c r="D15" s="14"/>
      <c r="E15" s="15"/>
      <c r="F15" s="15"/>
      <c r="G15" s="15">
        <f>150.7+30</f>
        <v>180.7</v>
      </c>
      <c r="H15" s="16"/>
      <c r="I15" s="16"/>
      <c r="J15" s="16"/>
      <c r="K15" s="16"/>
      <c r="L15" s="16"/>
      <c r="M15" s="16"/>
      <c r="N15" s="16"/>
      <c r="O15" s="16"/>
      <c r="P15" s="16"/>
      <c r="Q15" s="15">
        <f>SUM(E15:P15)</f>
        <v>180.7</v>
      </c>
    </row>
    <row r="16" spans="2:18" s="17" customFormat="1" ht="33.75" customHeight="1" thickBot="1" x14ac:dyDescent="0.3">
      <c r="B16" s="19">
        <f t="shared" si="1"/>
        <v>10</v>
      </c>
      <c r="C16" s="13" t="s">
        <v>53</v>
      </c>
      <c r="D16" s="14"/>
      <c r="E16" s="15"/>
      <c r="F16" s="15"/>
      <c r="G16" s="16">
        <v>1620</v>
      </c>
      <c r="H16" s="16"/>
      <c r="I16" s="16"/>
      <c r="J16" s="16"/>
      <c r="K16" s="16"/>
      <c r="L16" s="16"/>
      <c r="M16" s="16"/>
      <c r="N16" s="16"/>
      <c r="O16" s="16"/>
      <c r="P16" s="16"/>
      <c r="Q16" s="15">
        <f>SUM(E16:P16)</f>
        <v>1620</v>
      </c>
    </row>
    <row r="17" spans="2:18" s="17" customFormat="1" ht="57.75" customHeight="1" thickBot="1" x14ac:dyDescent="0.3">
      <c r="B17" s="19">
        <f t="shared" si="1"/>
        <v>11</v>
      </c>
      <c r="C17" s="13" t="s">
        <v>38</v>
      </c>
      <c r="D17" s="14"/>
      <c r="E17" s="15"/>
      <c r="F17" s="15"/>
      <c r="G17" s="16">
        <v>300</v>
      </c>
      <c r="H17" s="16"/>
      <c r="I17" s="16"/>
      <c r="J17" s="16"/>
      <c r="K17" s="16"/>
      <c r="L17" s="16"/>
      <c r="M17" s="16"/>
      <c r="N17" s="16"/>
      <c r="O17" s="16"/>
      <c r="P17" s="16"/>
      <c r="Q17" s="15">
        <f>SUM(E17:P17)</f>
        <v>300</v>
      </c>
      <c r="R17" s="34">
        <f>Q17</f>
        <v>300</v>
      </c>
    </row>
    <row r="18" spans="2:18" s="17" customFormat="1" ht="41.25" customHeight="1" thickBot="1" x14ac:dyDescent="0.3">
      <c r="B18" s="19">
        <f t="shared" si="1"/>
        <v>12</v>
      </c>
      <c r="C18" s="29" t="s">
        <v>43</v>
      </c>
      <c r="D18" s="14"/>
      <c r="E18" s="15"/>
      <c r="F18" s="15"/>
      <c r="G18" s="16">
        <f>100+11.7</f>
        <v>111.7</v>
      </c>
      <c r="H18" s="16"/>
      <c r="I18" s="16"/>
      <c r="J18" s="16"/>
      <c r="K18" s="16"/>
      <c r="L18" s="16"/>
      <c r="M18" s="16"/>
      <c r="N18" s="16"/>
      <c r="O18" s="16"/>
      <c r="P18" s="16"/>
      <c r="Q18" s="15">
        <f t="shared" si="2"/>
        <v>111.7</v>
      </c>
      <c r="R18" s="34">
        <f>Q18</f>
        <v>111.7</v>
      </c>
    </row>
    <row r="19" spans="2:18" s="17" customFormat="1" ht="50.25" customHeight="1" thickBot="1" x14ac:dyDescent="0.3">
      <c r="B19" s="19">
        <f t="shared" si="1"/>
        <v>13</v>
      </c>
      <c r="C19" s="25" t="s">
        <v>35</v>
      </c>
      <c r="D19" s="14"/>
      <c r="E19" s="15"/>
      <c r="F19" s="15"/>
      <c r="G19" s="16">
        <v>195</v>
      </c>
      <c r="H19" s="16"/>
      <c r="I19" s="16"/>
      <c r="J19" s="16"/>
      <c r="K19" s="16"/>
      <c r="L19" s="16"/>
      <c r="M19" s="16"/>
      <c r="N19" s="16"/>
      <c r="O19" s="16"/>
      <c r="P19" s="16"/>
      <c r="Q19" s="15">
        <f t="shared" si="2"/>
        <v>195</v>
      </c>
    </row>
    <row r="20" spans="2:18" s="17" customFormat="1" ht="48" customHeight="1" thickBot="1" x14ac:dyDescent="0.3">
      <c r="B20" s="19">
        <f t="shared" si="1"/>
        <v>14</v>
      </c>
      <c r="C20" s="25" t="s">
        <v>37</v>
      </c>
      <c r="D20" s="14"/>
      <c r="E20" s="15"/>
      <c r="F20" s="15"/>
      <c r="G20" s="16">
        <v>30</v>
      </c>
      <c r="H20" s="16"/>
      <c r="I20" s="16"/>
      <c r="J20" s="16"/>
      <c r="K20" s="16"/>
      <c r="L20" s="16"/>
      <c r="M20" s="16"/>
      <c r="N20" s="16"/>
      <c r="O20" s="16"/>
      <c r="P20" s="16"/>
      <c r="Q20" s="15">
        <f t="shared" si="2"/>
        <v>30</v>
      </c>
      <c r="R20" s="34">
        <f>Q20</f>
        <v>30</v>
      </c>
    </row>
    <row r="21" spans="2:18" s="17" customFormat="1" ht="51.75" customHeight="1" thickBot="1" x14ac:dyDescent="0.3">
      <c r="B21" s="19">
        <f t="shared" si="1"/>
        <v>15</v>
      </c>
      <c r="C21" s="25" t="s">
        <v>61</v>
      </c>
      <c r="D21" s="14"/>
      <c r="E21" s="15"/>
      <c r="F21" s="15"/>
      <c r="G21" s="16">
        <v>857.5</v>
      </c>
      <c r="H21" s="16"/>
      <c r="I21" s="16"/>
      <c r="J21" s="16"/>
      <c r="K21" s="16"/>
      <c r="L21" s="16"/>
      <c r="M21" s="16"/>
      <c r="N21" s="16"/>
      <c r="O21" s="16"/>
      <c r="P21" s="16"/>
      <c r="Q21" s="15">
        <f t="shared" si="2"/>
        <v>857.5</v>
      </c>
    </row>
    <row r="22" spans="2:18" s="17" customFormat="1" ht="23.25" customHeight="1" thickBot="1" x14ac:dyDescent="0.3">
      <c r="B22" s="19">
        <f t="shared" si="1"/>
        <v>16</v>
      </c>
      <c r="C22" s="25" t="s">
        <v>30</v>
      </c>
      <c r="D22" s="14"/>
      <c r="E22" s="26"/>
      <c r="F22" s="26"/>
      <c r="G22" s="15">
        <v>500</v>
      </c>
      <c r="H22" s="16"/>
      <c r="I22" s="16"/>
      <c r="J22" s="16"/>
      <c r="K22" s="16"/>
      <c r="L22" s="16"/>
      <c r="M22" s="16"/>
      <c r="N22" s="16"/>
      <c r="O22" s="16"/>
      <c r="P22" s="16"/>
      <c r="Q22" s="15">
        <f>SUM(E22:P22)</f>
        <v>500</v>
      </c>
    </row>
    <row r="23" spans="2:18" s="17" customFormat="1" ht="41.25" customHeight="1" thickBot="1" x14ac:dyDescent="0.3">
      <c r="B23" s="19">
        <f t="shared" si="1"/>
        <v>17</v>
      </c>
      <c r="C23" s="25" t="s">
        <v>31</v>
      </c>
      <c r="D23" s="14"/>
      <c r="E23" s="15"/>
      <c r="F23" s="15"/>
      <c r="G23" s="15">
        <v>350</v>
      </c>
      <c r="H23" s="16"/>
      <c r="I23" s="16"/>
      <c r="J23" s="16"/>
      <c r="K23" s="16"/>
      <c r="L23" s="16"/>
      <c r="M23" s="16"/>
      <c r="N23" s="16"/>
      <c r="O23" s="16"/>
      <c r="P23" s="16"/>
      <c r="Q23" s="15">
        <f>SUM(E23:P23)</f>
        <v>350</v>
      </c>
    </row>
    <row r="24" spans="2:18" s="17" customFormat="1" ht="41.25" customHeight="1" thickBot="1" x14ac:dyDescent="0.3">
      <c r="B24" s="19">
        <f t="shared" si="1"/>
        <v>18</v>
      </c>
      <c r="C24" s="25" t="s">
        <v>46</v>
      </c>
      <c r="D24" s="14"/>
      <c r="E24" s="15"/>
      <c r="F24" s="15"/>
      <c r="G24" s="15">
        <v>150</v>
      </c>
      <c r="H24" s="16"/>
      <c r="I24" s="16"/>
      <c r="J24" s="16"/>
      <c r="K24" s="16"/>
      <c r="L24" s="16"/>
      <c r="M24" s="16"/>
      <c r="N24" s="16"/>
      <c r="O24" s="16"/>
      <c r="P24" s="16"/>
      <c r="Q24" s="15">
        <f t="shared" ref="Q24" si="4">SUM(E24:P24)</f>
        <v>150</v>
      </c>
    </row>
    <row r="25" spans="2:18" s="17" customFormat="1" ht="44.25" customHeight="1" thickBot="1" x14ac:dyDescent="0.3">
      <c r="B25" s="19">
        <f t="shared" si="1"/>
        <v>19</v>
      </c>
      <c r="C25" s="25" t="s">
        <v>32</v>
      </c>
      <c r="D25" s="14"/>
      <c r="E25" s="15"/>
      <c r="F25" s="15"/>
      <c r="G25" s="15">
        <v>250</v>
      </c>
      <c r="H25" s="16"/>
      <c r="I25" s="16"/>
      <c r="J25" s="16"/>
      <c r="K25" s="16"/>
      <c r="L25" s="16"/>
      <c r="M25" s="16"/>
      <c r="N25" s="16"/>
      <c r="O25" s="16"/>
      <c r="P25" s="16"/>
      <c r="Q25" s="15">
        <f>SUM(E25:P25)</f>
        <v>250</v>
      </c>
    </row>
    <row r="26" spans="2:18" s="17" customFormat="1" ht="49.5" customHeight="1" thickBot="1" x14ac:dyDescent="0.3">
      <c r="B26" s="19">
        <f t="shared" si="1"/>
        <v>20</v>
      </c>
      <c r="C26" s="25" t="s">
        <v>48</v>
      </c>
      <c r="D26" s="14"/>
      <c r="E26" s="15"/>
      <c r="F26" s="15"/>
      <c r="G26" s="16">
        <v>105</v>
      </c>
      <c r="H26" s="16"/>
      <c r="I26" s="16"/>
      <c r="J26" s="16"/>
      <c r="K26" s="16"/>
      <c r="L26" s="16"/>
      <c r="M26" s="16"/>
      <c r="N26" s="16"/>
      <c r="O26" s="16"/>
      <c r="P26" s="16"/>
      <c r="Q26" s="15">
        <f t="shared" si="2"/>
        <v>105</v>
      </c>
    </row>
    <row r="27" spans="2:18" s="17" customFormat="1" ht="65.25" customHeight="1" thickBot="1" x14ac:dyDescent="0.3">
      <c r="B27" s="19">
        <f t="shared" si="1"/>
        <v>21</v>
      </c>
      <c r="C27" s="25" t="s">
        <v>40</v>
      </c>
      <c r="D27" s="14"/>
      <c r="E27" s="15"/>
      <c r="F27" s="15"/>
      <c r="G27" s="16">
        <v>11</v>
      </c>
      <c r="H27" s="16"/>
      <c r="I27" s="16"/>
      <c r="J27" s="16"/>
      <c r="K27" s="16"/>
      <c r="L27" s="16"/>
      <c r="M27" s="16"/>
      <c r="N27" s="16"/>
      <c r="O27" s="16"/>
      <c r="P27" s="16"/>
      <c r="Q27" s="15">
        <f t="shared" si="2"/>
        <v>11</v>
      </c>
      <c r="R27" s="34">
        <f>Q27</f>
        <v>11</v>
      </c>
    </row>
    <row r="28" spans="2:18" s="17" customFormat="1" ht="30" customHeight="1" thickBot="1" x14ac:dyDescent="0.3">
      <c r="B28" s="19">
        <f t="shared" si="1"/>
        <v>22</v>
      </c>
      <c r="C28" s="25" t="s">
        <v>22</v>
      </c>
      <c r="D28" s="14"/>
      <c r="E28" s="15"/>
      <c r="F28" s="15"/>
      <c r="G28" s="16">
        <v>103</v>
      </c>
      <c r="H28" s="16"/>
      <c r="I28" s="16"/>
      <c r="J28" s="16"/>
      <c r="K28" s="16"/>
      <c r="L28" s="16"/>
      <c r="M28" s="16"/>
      <c r="N28" s="16"/>
      <c r="O28" s="16"/>
      <c r="P28" s="16"/>
      <c r="Q28" s="15">
        <f t="shared" si="2"/>
        <v>103</v>
      </c>
    </row>
    <row r="29" spans="2:18" s="17" customFormat="1" ht="45.75" customHeight="1" thickBot="1" x14ac:dyDescent="0.3">
      <c r="B29" s="19">
        <f t="shared" si="1"/>
        <v>23</v>
      </c>
      <c r="C29" s="13" t="s">
        <v>76</v>
      </c>
      <c r="D29" s="14"/>
      <c r="E29" s="15"/>
      <c r="F29" s="15"/>
      <c r="G29" s="16">
        <v>748.4</v>
      </c>
      <c r="H29" s="16"/>
      <c r="I29" s="16"/>
      <c r="J29" s="16"/>
      <c r="K29" s="16"/>
      <c r="L29" s="16"/>
      <c r="M29" s="16"/>
      <c r="N29" s="16"/>
      <c r="O29" s="16"/>
      <c r="P29" s="16"/>
      <c r="Q29" s="15">
        <f t="shared" si="2"/>
        <v>748.4</v>
      </c>
    </row>
    <row r="30" spans="2:18" s="17" customFormat="1" ht="20.25" customHeight="1" thickBot="1" x14ac:dyDescent="0.3">
      <c r="B30" s="19">
        <f t="shared" si="1"/>
        <v>24</v>
      </c>
      <c r="C30" s="25" t="s">
        <v>49</v>
      </c>
      <c r="D30" s="14"/>
      <c r="E30" s="15"/>
      <c r="F30" s="15"/>
      <c r="G30" s="16">
        <v>130</v>
      </c>
      <c r="H30" s="27"/>
      <c r="I30" s="16"/>
      <c r="J30" s="16"/>
      <c r="K30" s="16"/>
      <c r="L30" s="16"/>
      <c r="M30" s="16"/>
      <c r="N30" s="16"/>
      <c r="O30" s="16"/>
      <c r="P30" s="16"/>
      <c r="Q30" s="15">
        <f t="shared" si="2"/>
        <v>130</v>
      </c>
    </row>
    <row r="31" spans="2:18" s="17" customFormat="1" ht="48" customHeight="1" thickBot="1" x14ac:dyDescent="0.3">
      <c r="B31" s="19">
        <f t="shared" si="1"/>
        <v>25</v>
      </c>
      <c r="C31" s="25" t="s">
        <v>47</v>
      </c>
      <c r="D31" s="14"/>
      <c r="E31" s="15"/>
      <c r="F31" s="15"/>
      <c r="G31" s="16"/>
      <c r="H31" s="16">
        <v>24</v>
      </c>
      <c r="I31" s="16"/>
      <c r="J31" s="16"/>
      <c r="K31" s="16"/>
      <c r="L31" s="16"/>
      <c r="M31" s="16"/>
      <c r="N31" s="16"/>
      <c r="O31" s="16"/>
      <c r="P31" s="16"/>
      <c r="Q31" s="15">
        <f t="shared" si="2"/>
        <v>24</v>
      </c>
      <c r="R31" s="34">
        <f>Q31</f>
        <v>24</v>
      </c>
    </row>
    <row r="32" spans="2:18" s="17" customFormat="1" ht="25.5" customHeight="1" thickBot="1" x14ac:dyDescent="0.3">
      <c r="B32" s="19">
        <f t="shared" si="1"/>
        <v>26</v>
      </c>
      <c r="C32" s="13" t="s">
        <v>51</v>
      </c>
      <c r="D32" s="14"/>
      <c r="E32" s="15"/>
      <c r="F32" s="15"/>
      <c r="G32" s="16"/>
      <c r="H32" s="16">
        <v>60</v>
      </c>
      <c r="I32" s="16"/>
      <c r="J32" s="16"/>
      <c r="K32" s="16"/>
      <c r="L32" s="16"/>
      <c r="M32" s="16"/>
      <c r="N32" s="16"/>
      <c r="O32" s="16"/>
      <c r="P32" s="16"/>
      <c r="Q32" s="15">
        <f t="shared" si="2"/>
        <v>60</v>
      </c>
    </row>
    <row r="33" spans="1:18" s="17" customFormat="1" ht="62.25" customHeight="1" thickBot="1" x14ac:dyDescent="0.3">
      <c r="B33" s="19">
        <f t="shared" si="1"/>
        <v>27</v>
      </c>
      <c r="C33" s="25" t="s">
        <v>41</v>
      </c>
      <c r="D33" s="14"/>
      <c r="E33" s="15"/>
      <c r="F33" s="15"/>
      <c r="G33" s="16"/>
      <c r="H33" s="16">
        <v>67</v>
      </c>
      <c r="I33" s="16"/>
      <c r="J33" s="16"/>
      <c r="K33" s="16"/>
      <c r="L33" s="16"/>
      <c r="M33" s="16"/>
      <c r="N33" s="16"/>
      <c r="O33" s="16"/>
      <c r="P33" s="16"/>
      <c r="Q33" s="15">
        <f>SUM(E33:P33)</f>
        <v>67</v>
      </c>
    </row>
    <row r="34" spans="1:18" s="17" customFormat="1" ht="62.25" customHeight="1" thickBot="1" x14ac:dyDescent="0.3">
      <c r="B34" s="19">
        <f t="shared" si="1"/>
        <v>28</v>
      </c>
      <c r="C34" s="13" t="s">
        <v>42</v>
      </c>
      <c r="D34" s="14"/>
      <c r="E34" s="15"/>
      <c r="F34" s="15"/>
      <c r="G34" s="16"/>
      <c r="H34" s="16">
        <v>286</v>
      </c>
      <c r="I34" s="16"/>
      <c r="J34" s="16"/>
      <c r="K34" s="16"/>
      <c r="L34" s="16"/>
      <c r="M34" s="16"/>
      <c r="N34" s="16"/>
      <c r="O34" s="16"/>
      <c r="P34" s="16"/>
      <c r="Q34" s="15">
        <f>SUM(E34:P34)</f>
        <v>286</v>
      </c>
    </row>
    <row r="35" spans="1:18" s="17" customFormat="1" ht="32.25" customHeight="1" thickBot="1" x14ac:dyDescent="0.3">
      <c r="B35" s="19">
        <f t="shared" si="1"/>
        <v>29</v>
      </c>
      <c r="C35" s="25" t="s">
        <v>50</v>
      </c>
      <c r="D35" s="14"/>
      <c r="E35" s="15"/>
      <c r="F35" s="15"/>
      <c r="G35" s="16"/>
      <c r="H35" s="16">
        <v>40.5</v>
      </c>
      <c r="I35" s="16"/>
      <c r="J35" s="16"/>
      <c r="K35" s="16"/>
      <c r="L35" s="16"/>
      <c r="M35" s="16"/>
      <c r="N35" s="16"/>
      <c r="O35" s="16"/>
      <c r="P35" s="16"/>
      <c r="Q35" s="15">
        <f>SUM(E35:P35)</f>
        <v>40.5</v>
      </c>
    </row>
    <row r="36" spans="1:18" s="17" customFormat="1" ht="37.5" customHeight="1" thickBot="1" x14ac:dyDescent="0.3">
      <c r="B36" s="19">
        <f t="shared" si="1"/>
        <v>30</v>
      </c>
      <c r="C36" s="13" t="s">
        <v>52</v>
      </c>
      <c r="D36" s="14"/>
      <c r="E36" s="15"/>
      <c r="F36" s="15"/>
      <c r="G36" s="16"/>
      <c r="H36" s="16">
        <v>1200</v>
      </c>
      <c r="I36" s="16"/>
      <c r="J36" s="16"/>
      <c r="K36" s="16"/>
      <c r="L36" s="16"/>
      <c r="M36" s="16"/>
      <c r="N36" s="16"/>
      <c r="O36" s="16"/>
      <c r="P36" s="16"/>
      <c r="Q36" s="15">
        <f>SUM(E36:P36)</f>
        <v>1200</v>
      </c>
    </row>
    <row r="37" spans="1:18" s="17" customFormat="1" ht="36" customHeight="1" thickBot="1" x14ac:dyDescent="0.3">
      <c r="B37" s="19">
        <f t="shared" si="1"/>
        <v>31</v>
      </c>
      <c r="C37" s="25" t="s">
        <v>63</v>
      </c>
      <c r="D37" s="14"/>
      <c r="E37" s="15"/>
      <c r="F37" s="15"/>
      <c r="G37" s="16"/>
      <c r="H37" s="16">
        <v>25</v>
      </c>
      <c r="I37" s="16"/>
      <c r="J37" s="16"/>
      <c r="K37" s="16"/>
      <c r="L37" s="16"/>
      <c r="M37" s="16"/>
      <c r="N37" s="16"/>
      <c r="O37" s="16"/>
      <c r="P37" s="16"/>
      <c r="Q37" s="15">
        <f>SUM(E37:P37)</f>
        <v>25</v>
      </c>
      <c r="R37" s="34">
        <f>Q37</f>
        <v>25</v>
      </c>
    </row>
    <row r="38" spans="1:18" s="17" customFormat="1" ht="26.25" customHeight="1" thickBot="1" x14ac:dyDescent="0.3">
      <c r="B38" s="19">
        <f t="shared" si="1"/>
        <v>32</v>
      </c>
      <c r="C38" s="25" t="s">
        <v>64</v>
      </c>
      <c r="D38" s="14"/>
      <c r="E38" s="15"/>
      <c r="F38" s="15"/>
      <c r="G38" s="16"/>
      <c r="H38" s="16">
        <v>30</v>
      </c>
      <c r="I38" s="16"/>
      <c r="J38" s="16"/>
      <c r="K38" s="16"/>
      <c r="L38" s="16"/>
      <c r="M38" s="16"/>
      <c r="N38" s="16"/>
      <c r="O38" s="16"/>
      <c r="P38" s="16"/>
      <c r="Q38" s="15">
        <f t="shared" ref="Q38:Q53" si="5">SUM(E38:P38)</f>
        <v>30</v>
      </c>
      <c r="R38" s="34">
        <f>Q38</f>
        <v>30</v>
      </c>
    </row>
    <row r="39" spans="1:18" s="17" customFormat="1" ht="55.5" customHeight="1" thickBot="1" x14ac:dyDescent="0.3">
      <c r="B39" s="19">
        <f t="shared" si="1"/>
        <v>33</v>
      </c>
      <c r="C39" s="25" t="s">
        <v>65</v>
      </c>
      <c r="D39" s="14"/>
      <c r="E39" s="15"/>
      <c r="F39" s="15"/>
      <c r="G39" s="16"/>
      <c r="H39" s="16">
        <f>15+29.8</f>
        <v>44.8</v>
      </c>
      <c r="I39" s="16"/>
      <c r="J39" s="16"/>
      <c r="K39" s="16"/>
      <c r="L39" s="16"/>
      <c r="M39" s="16"/>
      <c r="N39" s="16"/>
      <c r="O39" s="16"/>
      <c r="P39" s="16"/>
      <c r="Q39" s="15">
        <f t="shared" si="5"/>
        <v>44.8</v>
      </c>
      <c r="R39" s="34">
        <f>Q39</f>
        <v>44.8</v>
      </c>
    </row>
    <row r="40" spans="1:18" s="17" customFormat="1" ht="18.75" customHeight="1" thickBot="1" x14ac:dyDescent="0.3">
      <c r="A40" s="17">
        <v>41</v>
      </c>
      <c r="B40" s="19">
        <f t="shared" si="1"/>
        <v>34</v>
      </c>
      <c r="C40" s="25" t="s">
        <v>23</v>
      </c>
      <c r="D40" s="14"/>
      <c r="E40" s="15"/>
      <c r="F40" s="15"/>
      <c r="G40" s="16"/>
      <c r="H40" s="16">
        <v>358</v>
      </c>
      <c r="I40" s="16"/>
      <c r="J40" s="16"/>
      <c r="K40" s="16"/>
      <c r="L40" s="16"/>
      <c r="M40" s="16"/>
      <c r="N40" s="16"/>
      <c r="O40" s="16"/>
      <c r="P40" s="16"/>
      <c r="Q40" s="15">
        <f>SUM(E40:P40)</f>
        <v>358</v>
      </c>
    </row>
    <row r="41" spans="1:18" s="17" customFormat="1" ht="30" customHeight="1" thickBot="1" x14ac:dyDescent="0.3">
      <c r="A41" s="17">
        <v>42</v>
      </c>
      <c r="B41" s="19">
        <f t="shared" si="1"/>
        <v>35</v>
      </c>
      <c r="C41" s="25" t="s">
        <v>55</v>
      </c>
      <c r="D41" s="14"/>
      <c r="E41" s="15"/>
      <c r="F41" s="15"/>
      <c r="G41" s="16"/>
      <c r="H41" s="16">
        <f>680.4+30</f>
        <v>710.4</v>
      </c>
      <c r="I41" s="16"/>
      <c r="J41" s="16"/>
      <c r="K41" s="16"/>
      <c r="L41" s="16"/>
      <c r="M41" s="16"/>
      <c r="N41" s="16"/>
      <c r="O41" s="16"/>
      <c r="P41" s="16"/>
      <c r="Q41" s="15">
        <f>SUM(E41:P41)</f>
        <v>710.4</v>
      </c>
    </row>
    <row r="42" spans="1:18" s="17" customFormat="1" ht="34.5" customHeight="1" thickBot="1" x14ac:dyDescent="0.3">
      <c r="A42" s="17">
        <v>50</v>
      </c>
      <c r="B42" s="19">
        <f t="shared" si="1"/>
        <v>36</v>
      </c>
      <c r="C42" s="13" t="s">
        <v>24</v>
      </c>
      <c r="D42" s="14"/>
      <c r="E42" s="15"/>
      <c r="F42" s="15"/>
      <c r="G42" s="16"/>
      <c r="H42" s="16">
        <v>80</v>
      </c>
      <c r="I42" s="16"/>
      <c r="J42" s="16"/>
      <c r="K42" s="16"/>
      <c r="L42" s="16"/>
      <c r="M42" s="16"/>
      <c r="N42" s="16"/>
      <c r="O42" s="16"/>
      <c r="P42" s="16"/>
      <c r="Q42" s="15">
        <f>SUM(E42:P42)</f>
        <v>80</v>
      </c>
    </row>
    <row r="43" spans="1:18" s="17" customFormat="1" ht="60" customHeight="1" thickBot="1" x14ac:dyDescent="0.3">
      <c r="B43" s="19">
        <f t="shared" si="1"/>
        <v>37</v>
      </c>
      <c r="C43" s="25" t="s">
        <v>34</v>
      </c>
      <c r="D43" s="14"/>
      <c r="E43" s="15"/>
      <c r="F43" s="15"/>
      <c r="G43" s="16"/>
      <c r="H43" s="16"/>
      <c r="I43" s="16">
        <v>50.6</v>
      </c>
      <c r="J43" s="16"/>
      <c r="K43" s="16"/>
      <c r="L43" s="16"/>
      <c r="M43" s="16"/>
      <c r="N43" s="16"/>
      <c r="O43" s="16"/>
      <c r="P43" s="16"/>
      <c r="Q43" s="15">
        <f t="shared" si="5"/>
        <v>50.6</v>
      </c>
      <c r="R43" s="34">
        <f>Q43</f>
        <v>50.6</v>
      </c>
    </row>
    <row r="44" spans="1:18" s="17" customFormat="1" ht="59.25" customHeight="1" thickBot="1" x14ac:dyDescent="0.3">
      <c r="B44" s="19">
        <f t="shared" si="1"/>
        <v>38</v>
      </c>
      <c r="C44" s="13" t="s">
        <v>25</v>
      </c>
      <c r="D44" s="14"/>
      <c r="E44" s="15"/>
      <c r="F44" s="15"/>
      <c r="G44" s="16"/>
      <c r="H44" s="16"/>
      <c r="I44" s="16">
        <v>297.10000000000002</v>
      </c>
      <c r="J44" s="16"/>
      <c r="K44" s="16"/>
      <c r="L44" s="16"/>
      <c r="M44" s="16"/>
      <c r="N44" s="16"/>
      <c r="O44" s="16"/>
      <c r="P44" s="16"/>
      <c r="Q44" s="15">
        <f t="shared" si="5"/>
        <v>297.10000000000002</v>
      </c>
    </row>
    <row r="45" spans="1:18" s="17" customFormat="1" ht="29.25" customHeight="1" thickBot="1" x14ac:dyDescent="0.3">
      <c r="B45" s="19">
        <f t="shared" si="1"/>
        <v>39</v>
      </c>
      <c r="C45" s="25" t="s">
        <v>66</v>
      </c>
      <c r="D45" s="14"/>
      <c r="E45" s="15"/>
      <c r="F45" s="15"/>
      <c r="G45" s="16"/>
      <c r="H45" s="16"/>
      <c r="I45" s="16">
        <v>250</v>
      </c>
      <c r="J45" s="16"/>
      <c r="K45" s="16"/>
      <c r="L45" s="16"/>
      <c r="M45" s="16"/>
      <c r="N45" s="16"/>
      <c r="O45" s="16"/>
      <c r="P45" s="16"/>
      <c r="Q45" s="15">
        <f t="shared" si="5"/>
        <v>250</v>
      </c>
    </row>
    <row r="46" spans="1:18" s="17" customFormat="1" ht="22.5" customHeight="1" thickBot="1" x14ac:dyDescent="0.3">
      <c r="A46" s="17">
        <v>90</v>
      </c>
      <c r="B46" s="19">
        <f t="shared" si="1"/>
        <v>40</v>
      </c>
      <c r="C46" s="25" t="s">
        <v>79</v>
      </c>
      <c r="D46" s="14"/>
      <c r="E46" s="15"/>
      <c r="F46" s="15"/>
      <c r="G46" s="16"/>
      <c r="H46" s="16"/>
      <c r="I46" s="16"/>
      <c r="J46" s="16">
        <v>500</v>
      </c>
      <c r="K46" s="16"/>
      <c r="L46" s="16"/>
      <c r="M46" s="16"/>
      <c r="N46" s="16"/>
      <c r="O46" s="16"/>
      <c r="P46" s="16"/>
      <c r="Q46" s="15">
        <f t="shared" ref="Q46" si="6">SUM(E46:P46)</f>
        <v>500</v>
      </c>
    </row>
    <row r="47" spans="1:18" s="17" customFormat="1" ht="34.5" customHeight="1" thickBot="1" x14ac:dyDescent="0.3">
      <c r="B47" s="19">
        <f t="shared" si="1"/>
        <v>41</v>
      </c>
      <c r="C47" s="25" t="s">
        <v>21</v>
      </c>
      <c r="D47" s="14"/>
      <c r="E47" s="15"/>
      <c r="F47" s="15"/>
      <c r="G47" s="16"/>
      <c r="H47" s="16"/>
      <c r="I47" s="16"/>
      <c r="J47" s="16">
        <v>287.60000000000002</v>
      </c>
      <c r="K47" s="16"/>
      <c r="L47" s="16"/>
      <c r="M47" s="16"/>
      <c r="N47" s="16"/>
      <c r="O47" s="16"/>
      <c r="P47" s="16"/>
      <c r="Q47" s="15">
        <f t="shared" si="5"/>
        <v>287.60000000000002</v>
      </c>
    </row>
    <row r="48" spans="1:18" s="17" customFormat="1" ht="49.5" customHeight="1" thickBot="1" x14ac:dyDescent="0.3">
      <c r="B48" s="19">
        <f t="shared" si="1"/>
        <v>42</v>
      </c>
      <c r="C48" s="25" t="s">
        <v>62</v>
      </c>
      <c r="D48" s="14"/>
      <c r="E48" s="15"/>
      <c r="F48" s="15"/>
      <c r="G48" s="16"/>
      <c r="H48" s="16"/>
      <c r="I48" s="16"/>
      <c r="J48" s="16"/>
      <c r="K48" s="16">
        <v>42</v>
      </c>
      <c r="L48" s="16"/>
      <c r="M48" s="16"/>
      <c r="N48" s="16"/>
      <c r="O48" s="16"/>
      <c r="P48" s="16"/>
      <c r="Q48" s="15">
        <f t="shared" ref="Q48" si="7">SUM(E48:P48)</f>
        <v>42</v>
      </c>
      <c r="R48" s="34">
        <f>Q48</f>
        <v>42</v>
      </c>
    </row>
    <row r="49" spans="1:18" s="17" customFormat="1" ht="50.25" customHeight="1" thickBot="1" x14ac:dyDescent="0.3">
      <c r="B49" s="19">
        <f t="shared" si="1"/>
        <v>43</v>
      </c>
      <c r="C49" s="25" t="s">
        <v>78</v>
      </c>
      <c r="D49" s="14"/>
      <c r="E49" s="21"/>
      <c r="F49" s="28"/>
      <c r="G49" s="16"/>
      <c r="H49" s="16"/>
      <c r="I49" s="16"/>
      <c r="J49" s="16"/>
      <c r="K49" s="16">
        <v>20</v>
      </c>
      <c r="L49" s="16"/>
      <c r="M49" s="16"/>
      <c r="N49" s="16"/>
      <c r="O49" s="16"/>
      <c r="P49" s="16"/>
      <c r="Q49" s="15">
        <f t="shared" si="5"/>
        <v>20</v>
      </c>
    </row>
    <row r="50" spans="1:18" s="17" customFormat="1" ht="23.25" customHeight="1" thickBot="1" x14ac:dyDescent="0.3">
      <c r="B50" s="19">
        <f t="shared" si="1"/>
        <v>44</v>
      </c>
      <c r="C50" s="25" t="s">
        <v>67</v>
      </c>
      <c r="D50" s="14"/>
      <c r="E50" s="15"/>
      <c r="F50" s="15"/>
      <c r="G50" s="16"/>
      <c r="H50" s="16"/>
      <c r="I50" s="16"/>
      <c r="J50" s="16"/>
      <c r="K50" s="16"/>
      <c r="L50" s="16">
        <v>250</v>
      </c>
      <c r="M50" s="16"/>
      <c r="N50" s="16"/>
      <c r="O50" s="16"/>
      <c r="P50" s="16"/>
      <c r="Q50" s="15">
        <f t="shared" si="5"/>
        <v>250</v>
      </c>
    </row>
    <row r="51" spans="1:18" s="17" customFormat="1" ht="38.25" customHeight="1" thickBot="1" x14ac:dyDescent="0.3">
      <c r="B51" s="19">
        <f t="shared" si="1"/>
        <v>45</v>
      </c>
      <c r="C51" s="25" t="s">
        <v>20</v>
      </c>
      <c r="D51" s="14"/>
      <c r="E51" s="15"/>
      <c r="F51" s="15"/>
      <c r="H51" s="16"/>
      <c r="I51" s="16"/>
      <c r="J51" s="16"/>
      <c r="K51" s="16"/>
      <c r="L51" s="16">
        <v>16.100000000000001</v>
      </c>
      <c r="M51" s="16"/>
      <c r="N51" s="16"/>
      <c r="O51" s="16"/>
      <c r="P51" s="16"/>
      <c r="Q51" s="15">
        <f t="shared" si="5"/>
        <v>16.100000000000001</v>
      </c>
    </row>
    <row r="52" spans="1:18" s="17" customFormat="1" ht="18" customHeight="1" thickBot="1" x14ac:dyDescent="0.3">
      <c r="B52" s="19">
        <f t="shared" si="1"/>
        <v>46</v>
      </c>
      <c r="C52" s="25" t="s">
        <v>29</v>
      </c>
      <c r="D52" s="14"/>
      <c r="E52" s="21"/>
      <c r="F52" s="28"/>
      <c r="G52" s="16"/>
      <c r="H52" s="16"/>
      <c r="I52" s="16"/>
      <c r="J52" s="16"/>
      <c r="K52" s="16"/>
      <c r="L52" s="16">
        <v>10.1</v>
      </c>
      <c r="M52" s="16"/>
      <c r="N52" s="16"/>
      <c r="O52" s="16"/>
      <c r="P52" s="16"/>
      <c r="Q52" s="15">
        <f t="shared" si="5"/>
        <v>10.1</v>
      </c>
    </row>
    <row r="53" spans="1:18" s="17" customFormat="1" ht="36" customHeight="1" thickBot="1" x14ac:dyDescent="0.3">
      <c r="A53" s="17">
        <v>50</v>
      </c>
      <c r="B53" s="19">
        <f t="shared" si="1"/>
        <v>47</v>
      </c>
      <c r="C53" s="18" t="s">
        <v>68</v>
      </c>
      <c r="D53" s="14"/>
      <c r="E53" s="15"/>
      <c r="F53" s="15"/>
      <c r="G53" s="16"/>
      <c r="H53" s="16"/>
      <c r="I53" s="16"/>
      <c r="J53" s="16"/>
      <c r="K53" s="16"/>
      <c r="L53" s="16">
        <v>49.5</v>
      </c>
      <c r="M53" s="16"/>
      <c r="N53" s="16"/>
      <c r="O53" s="16"/>
      <c r="P53" s="16"/>
      <c r="Q53" s="15">
        <f t="shared" si="5"/>
        <v>49.5</v>
      </c>
    </row>
    <row r="54" spans="1:18" s="17" customFormat="1" ht="18" customHeight="1" thickBot="1" x14ac:dyDescent="0.3">
      <c r="A54" s="17">
        <v>51</v>
      </c>
      <c r="B54" s="19">
        <f t="shared" si="1"/>
        <v>48</v>
      </c>
      <c r="C54" s="13" t="s">
        <v>56</v>
      </c>
      <c r="D54" s="14"/>
      <c r="E54" s="15"/>
      <c r="F54" s="15"/>
      <c r="G54" s="16"/>
      <c r="H54" s="16"/>
      <c r="I54" s="16"/>
      <c r="J54" s="16"/>
      <c r="K54" s="16"/>
      <c r="L54" s="16"/>
      <c r="M54" s="16">
        <v>25</v>
      </c>
      <c r="N54" s="16"/>
      <c r="O54" s="16"/>
      <c r="P54" s="16"/>
      <c r="Q54" s="15">
        <f t="shared" ref="Q54:Q55" si="8">SUM(E54:P54)</f>
        <v>25</v>
      </c>
      <c r="R54" s="34">
        <f>Q54</f>
        <v>25</v>
      </c>
    </row>
    <row r="55" spans="1:18" s="17" customFormat="1" ht="50.25" customHeight="1" thickBot="1" x14ac:dyDescent="0.3">
      <c r="A55" s="17">
        <v>106</v>
      </c>
      <c r="B55" s="19">
        <f t="shared" si="1"/>
        <v>49</v>
      </c>
      <c r="C55" s="25" t="s">
        <v>77</v>
      </c>
      <c r="D55" s="14"/>
      <c r="E55" s="21"/>
      <c r="F55" s="28"/>
      <c r="G55" s="16"/>
      <c r="H55" s="16"/>
      <c r="I55" s="16"/>
      <c r="J55" s="16"/>
      <c r="K55" s="16"/>
      <c r="L55" s="16"/>
      <c r="M55" s="16">
        <v>50</v>
      </c>
      <c r="N55" s="16"/>
      <c r="O55" s="16"/>
      <c r="P55" s="16"/>
      <c r="Q55" s="15">
        <f t="shared" si="8"/>
        <v>50</v>
      </c>
    </row>
    <row r="56" spans="1:18" s="17" customFormat="1" ht="24.75" customHeight="1" thickBot="1" x14ac:dyDescent="0.3">
      <c r="A56" s="17">
        <v>91</v>
      </c>
      <c r="B56" s="19">
        <f t="shared" si="1"/>
        <v>50</v>
      </c>
      <c r="C56" s="25" t="s">
        <v>73</v>
      </c>
      <c r="D56" s="14"/>
      <c r="E56" s="15"/>
      <c r="F56" s="15"/>
      <c r="G56" s="16"/>
      <c r="H56" s="16"/>
      <c r="I56" s="16"/>
      <c r="J56" s="16"/>
      <c r="K56" s="16"/>
      <c r="L56" s="16"/>
      <c r="M56" s="16"/>
      <c r="N56" s="16">
        <v>200</v>
      </c>
      <c r="O56" s="16"/>
      <c r="P56" s="16"/>
      <c r="Q56" s="15">
        <f>SUM(E56:P56)</f>
        <v>200</v>
      </c>
      <c r="R56" s="17">
        <v>200</v>
      </c>
    </row>
    <row r="57" spans="1:18" s="17" customFormat="1" ht="24" customHeight="1" thickBot="1" x14ac:dyDescent="0.3">
      <c r="A57" s="17">
        <v>92</v>
      </c>
      <c r="B57" s="19">
        <f t="shared" si="1"/>
        <v>51</v>
      </c>
      <c r="C57" s="25" t="s">
        <v>72</v>
      </c>
      <c r="D57" s="14"/>
      <c r="E57" s="15"/>
      <c r="F57" s="15"/>
      <c r="G57" s="16"/>
      <c r="H57" s="16"/>
      <c r="I57" s="16"/>
      <c r="J57" s="16"/>
      <c r="K57" s="16"/>
      <c r="L57" s="16"/>
      <c r="M57" s="16"/>
      <c r="N57" s="16">
        <v>100</v>
      </c>
      <c r="O57" s="16"/>
      <c r="P57" s="16"/>
      <c r="Q57" s="15">
        <f>SUM(E57:P57)</f>
        <v>100</v>
      </c>
    </row>
    <row r="58" spans="1:18" s="17" customFormat="1" ht="43.5" customHeight="1" thickBot="1" x14ac:dyDescent="0.3">
      <c r="A58" s="17">
        <v>52</v>
      </c>
      <c r="B58" s="19">
        <f t="shared" si="1"/>
        <v>52</v>
      </c>
      <c r="C58" s="25" t="s">
        <v>69</v>
      </c>
      <c r="D58" s="14"/>
      <c r="E58" s="15"/>
      <c r="F58" s="15"/>
      <c r="G58" s="16"/>
      <c r="H58" s="16"/>
      <c r="I58" s="16"/>
      <c r="J58" s="16"/>
      <c r="K58" s="16"/>
      <c r="L58" s="16"/>
      <c r="M58" s="16"/>
      <c r="N58" s="16">
        <v>20</v>
      </c>
      <c r="O58" s="16"/>
      <c r="P58" s="16"/>
      <c r="Q58" s="15">
        <f>SUM(E58:P58)</f>
        <v>20</v>
      </c>
      <c r="R58" s="34">
        <f>Q58</f>
        <v>20</v>
      </c>
    </row>
    <row r="59" spans="1:18" s="17" customFormat="1" ht="16.5" customHeight="1" thickBot="1" x14ac:dyDescent="0.3">
      <c r="A59" s="17">
        <v>53</v>
      </c>
      <c r="B59" s="19">
        <f t="shared" si="1"/>
        <v>53</v>
      </c>
      <c r="C59" s="13" t="s">
        <v>74</v>
      </c>
      <c r="D59" s="14"/>
      <c r="E59" s="15"/>
      <c r="F59" s="15"/>
      <c r="G59" s="16"/>
      <c r="H59" s="16"/>
      <c r="I59" s="16"/>
      <c r="J59" s="16"/>
      <c r="K59" s="16"/>
      <c r="L59" s="16"/>
      <c r="M59" s="16"/>
      <c r="N59" s="16">
        <v>300</v>
      </c>
      <c r="O59" s="16"/>
      <c r="P59" s="16"/>
      <c r="Q59" s="15">
        <f t="shared" ref="Q59" si="9">SUM(E59:P59)</f>
        <v>300</v>
      </c>
    </row>
    <row r="60" spans="1:18" s="17" customFormat="1" ht="27" customHeight="1" thickBot="1" x14ac:dyDescent="0.3">
      <c r="A60" s="17">
        <v>54</v>
      </c>
      <c r="B60" s="19">
        <f t="shared" si="1"/>
        <v>54</v>
      </c>
      <c r="C60" s="18" t="s">
        <v>70</v>
      </c>
      <c r="D60" s="14"/>
      <c r="E60" s="15"/>
      <c r="F60" s="15"/>
      <c r="G60" s="16"/>
      <c r="H60" s="16"/>
      <c r="I60" s="16"/>
      <c r="J60" s="16"/>
      <c r="K60" s="16"/>
      <c r="L60" s="16"/>
      <c r="M60" s="16"/>
      <c r="N60" s="16">
        <v>500</v>
      </c>
      <c r="O60" s="16"/>
      <c r="P60" s="16"/>
      <c r="Q60" s="15">
        <f>SUM(E60:P60)</f>
        <v>500</v>
      </c>
    </row>
    <row r="61" spans="1:18" s="17" customFormat="1" ht="28.5" customHeight="1" thickBot="1" x14ac:dyDescent="0.3">
      <c r="B61" s="19">
        <f t="shared" si="1"/>
        <v>55</v>
      </c>
      <c r="C61" s="30" t="s">
        <v>71</v>
      </c>
      <c r="D61" s="14"/>
      <c r="E61" s="15"/>
      <c r="F61" s="15"/>
      <c r="G61" s="16"/>
      <c r="H61" s="16"/>
      <c r="I61" s="16"/>
      <c r="J61" s="16"/>
      <c r="K61" s="16"/>
      <c r="L61" s="16"/>
      <c r="M61" s="16"/>
      <c r="N61" s="16"/>
      <c r="O61" s="16">
        <v>250</v>
      </c>
      <c r="P61" s="16"/>
      <c r="Q61" s="15">
        <f t="shared" ref="Q61" si="10">SUM(E61:P61)</f>
        <v>250</v>
      </c>
    </row>
    <row r="62" spans="1:18" ht="62.25" customHeight="1" thickBot="1" x14ac:dyDescent="0.3">
      <c r="B62" s="33" t="s">
        <v>15</v>
      </c>
      <c r="C62" s="22"/>
      <c r="D62" s="10"/>
      <c r="E62" s="11">
        <f t="shared" ref="E62:R62" si="11">SUM(E7:E61)</f>
        <v>0</v>
      </c>
      <c r="F62" s="11">
        <f t="shared" si="11"/>
        <v>6166.9</v>
      </c>
      <c r="G62" s="11">
        <f t="shared" si="11"/>
        <v>5981.6</v>
      </c>
      <c r="H62" s="11">
        <f t="shared" si="11"/>
        <v>2925.7</v>
      </c>
      <c r="I62" s="11">
        <f t="shared" si="11"/>
        <v>597.70000000000005</v>
      </c>
      <c r="J62" s="11">
        <f t="shared" si="11"/>
        <v>787.6</v>
      </c>
      <c r="K62" s="11">
        <f t="shared" si="11"/>
        <v>62</v>
      </c>
      <c r="L62" s="11">
        <f t="shared" si="11"/>
        <v>325.7</v>
      </c>
      <c r="M62" s="11">
        <f t="shared" si="11"/>
        <v>75</v>
      </c>
      <c r="N62" s="11">
        <f t="shared" si="11"/>
        <v>1120</v>
      </c>
      <c r="O62" s="11">
        <f t="shared" si="11"/>
        <v>250</v>
      </c>
      <c r="P62" s="11">
        <f t="shared" si="11"/>
        <v>0</v>
      </c>
      <c r="Q62" s="11">
        <f t="shared" si="11"/>
        <v>18292.2</v>
      </c>
      <c r="R62" s="11">
        <f t="shared" si="11"/>
        <v>1175.3</v>
      </c>
    </row>
    <row r="63" spans="1:18" ht="42.75" customHeight="1" x14ac:dyDescent="0.25">
      <c r="C63" s="1"/>
      <c r="D63" s="1"/>
      <c r="E63" s="1">
        <f>COUNT(E7:E61)</f>
        <v>0</v>
      </c>
      <c r="F63" s="1">
        <f t="shared" ref="F63:P63" si="12">COUNT(F7:F61)</f>
        <v>6</v>
      </c>
      <c r="G63" s="1">
        <f t="shared" si="12"/>
        <v>18</v>
      </c>
      <c r="H63" s="1">
        <f t="shared" si="12"/>
        <v>12</v>
      </c>
      <c r="I63" s="1">
        <f t="shared" si="12"/>
        <v>3</v>
      </c>
      <c r="J63" s="1">
        <f t="shared" si="12"/>
        <v>2</v>
      </c>
      <c r="K63" s="1">
        <f t="shared" si="12"/>
        <v>2</v>
      </c>
      <c r="L63" s="1">
        <f t="shared" si="12"/>
        <v>4</v>
      </c>
      <c r="M63" s="1">
        <f t="shared" si="12"/>
        <v>2</v>
      </c>
      <c r="N63" s="1">
        <f t="shared" si="12"/>
        <v>5</v>
      </c>
      <c r="O63" s="1">
        <f t="shared" si="12"/>
        <v>1</v>
      </c>
      <c r="P63" s="1">
        <f t="shared" si="12"/>
        <v>0</v>
      </c>
      <c r="Q63" s="1">
        <f>SUM(E63:P63)</f>
        <v>55</v>
      </c>
    </row>
    <row r="64" spans="1:18" ht="26.25" customHeight="1" x14ac:dyDescent="0.25">
      <c r="C64" s="1" t="s">
        <v>58</v>
      </c>
      <c r="D64" s="1"/>
      <c r="E64" s="1"/>
      <c r="F64" s="1"/>
      <c r="G64" s="1" t="s">
        <v>26</v>
      </c>
      <c r="H64" s="1"/>
      <c r="I64" s="1"/>
      <c r="J64" s="1"/>
      <c r="K64" s="1"/>
      <c r="L64" s="1"/>
      <c r="M64" s="1"/>
      <c r="N64" s="1"/>
      <c r="O64" s="1"/>
      <c r="P64" s="35"/>
      <c r="Q64" s="36"/>
      <c r="R64" s="37">
        <f>R62/Q62</f>
        <v>6.4299999999999996E-2</v>
      </c>
    </row>
    <row r="65" spans="3:17" ht="12" customHeight="1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3:17" ht="23.25" customHeight="1" x14ac:dyDescent="0.25">
      <c r="C66" s="1" t="s">
        <v>44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3:17" ht="21" customHeight="1" x14ac:dyDescent="0.25">
      <c r="C67" s="12">
        <v>524314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3:17" ht="33" customHeight="1" x14ac:dyDescent="0.2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3:17" ht="18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3:17" ht="18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3:17" ht="18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3:17" ht="41.25" customHeight="1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3:17" ht="18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3:17" ht="18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3:17" ht="18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3:17" ht="18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3:17" ht="18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7" ht="18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3:17" ht="18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3:17" ht="18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17" ht="18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3:17" ht="18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3:17" ht="18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3:17" ht="18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3:17" ht="18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3:17" ht="18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3:17" ht="18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3:17" ht="18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3:17" ht="18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3:17" ht="18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3:17" ht="18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3:17" ht="18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3:17" ht="18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3:17" ht="18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3:17" ht="18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3:17" ht="18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t="18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 ht="18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8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3:17" ht="18" x14ac:dyDescent="0.25">
      <c r="C100" s="1"/>
    </row>
  </sheetData>
  <mergeCells count="5">
    <mergeCell ref="O2:Q2"/>
    <mergeCell ref="E4:O4"/>
    <mergeCell ref="B5:B6"/>
    <mergeCell ref="C5:C6"/>
    <mergeCell ref="E6:P6"/>
  </mergeCells>
  <pageMargins left="0" right="0" top="0" bottom="0" header="0" footer="0"/>
  <pageSetup paperSize="9" scale="80" fitToHeight="4" orientation="landscape" r:id="rId1"/>
  <headerFooter alignWithMargins="0"/>
  <rowBreaks count="1" manualBreakCount="1">
    <brk id="2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0"/>
  <sheetViews>
    <sheetView tabSelected="1" zoomScale="80" zoomScaleNormal="80" zoomScaleSheetLayoutView="100" workbookViewId="0">
      <pane xSplit="4" ySplit="6" topLeftCell="E7" activePane="bottomRight" state="frozen"/>
      <selection pane="topRight" activeCell="D1" sqref="D1"/>
      <selection pane="bottomLeft" activeCell="A5" sqref="A5"/>
      <selection pane="bottomRight" activeCell="F63" sqref="F63"/>
    </sheetView>
  </sheetViews>
  <sheetFormatPr defaultColWidth="9.109375" defaultRowHeight="13.2" x14ac:dyDescent="0.25"/>
  <cols>
    <col min="1" max="1" width="6.33203125" style="41" hidden="1" customWidth="1"/>
    <col min="2" max="2" width="5.44140625" style="41" customWidth="1"/>
    <col min="3" max="3" width="37.77734375" style="41" customWidth="1"/>
    <col min="4" max="4" width="13.33203125" style="41" hidden="1" customWidth="1"/>
    <col min="5" max="5" width="11.6640625" style="41" customWidth="1"/>
    <col min="6" max="6" width="11" style="41" customWidth="1"/>
    <col min="7" max="7" width="11.33203125" style="41" customWidth="1"/>
    <col min="8" max="8" width="9.6640625" style="41" customWidth="1"/>
    <col min="9" max="9" width="10.44140625" style="41" customWidth="1"/>
    <col min="10" max="10" width="11.44140625" style="41" customWidth="1"/>
    <col min="11" max="11" width="10" style="41" customWidth="1"/>
    <col min="12" max="13" width="11.6640625" style="41" customWidth="1"/>
    <col min="14" max="14" width="10.88671875" style="41" customWidth="1"/>
    <col min="15" max="15" width="10.33203125" style="41" customWidth="1"/>
    <col min="16" max="16" width="10.6640625" style="41" customWidth="1"/>
    <col min="17" max="17" width="13.33203125" style="41" customWidth="1"/>
    <col min="18" max="20" width="0" style="41" hidden="1" customWidth="1"/>
    <col min="21" max="16384" width="9.109375" style="41"/>
  </cols>
  <sheetData>
    <row r="2" spans="2:18" ht="18" customHeight="1" x14ac:dyDescent="0.25">
      <c r="O2" s="76" t="s">
        <v>16</v>
      </c>
      <c r="P2" s="76"/>
      <c r="Q2" s="76"/>
    </row>
    <row r="4" spans="2:18" ht="36.75" customHeight="1" thickBot="1" x14ac:dyDescent="0.3">
      <c r="E4" s="77" t="s">
        <v>54</v>
      </c>
      <c r="F4" s="77"/>
      <c r="G4" s="77"/>
      <c r="H4" s="77"/>
      <c r="I4" s="77"/>
      <c r="J4" s="77"/>
      <c r="K4" s="77"/>
      <c r="L4" s="77"/>
      <c r="M4" s="77"/>
      <c r="N4" s="77"/>
      <c r="O4" s="77"/>
      <c r="R4" s="41" t="s">
        <v>75</v>
      </c>
    </row>
    <row r="5" spans="2:18" ht="51.75" customHeight="1" x14ac:dyDescent="0.25">
      <c r="B5" s="78" t="s">
        <v>1</v>
      </c>
      <c r="C5" s="80" t="s">
        <v>17</v>
      </c>
      <c r="D5" s="58"/>
      <c r="E5" s="59" t="s">
        <v>2</v>
      </c>
      <c r="F5" s="59" t="s">
        <v>3</v>
      </c>
      <c r="G5" s="59" t="s">
        <v>4</v>
      </c>
      <c r="H5" s="59" t="s">
        <v>5</v>
      </c>
      <c r="I5" s="59" t="s">
        <v>6</v>
      </c>
      <c r="J5" s="59" t="s">
        <v>7</v>
      </c>
      <c r="K5" s="59" t="s">
        <v>8</v>
      </c>
      <c r="L5" s="59" t="s">
        <v>9</v>
      </c>
      <c r="M5" s="59" t="s">
        <v>10</v>
      </c>
      <c r="N5" s="59" t="s">
        <v>11</v>
      </c>
      <c r="O5" s="59" t="s">
        <v>12</v>
      </c>
      <c r="P5" s="57" t="s">
        <v>13</v>
      </c>
      <c r="Q5" s="56" t="s">
        <v>14</v>
      </c>
    </row>
    <row r="6" spans="2:18" ht="21" customHeight="1" x14ac:dyDescent="0.25">
      <c r="B6" s="79"/>
      <c r="C6" s="81"/>
      <c r="D6" s="55"/>
      <c r="E6" s="82" t="s">
        <v>0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54"/>
    </row>
    <row r="7" spans="2:18" s="48" customFormat="1" ht="38.4" customHeight="1" x14ac:dyDescent="0.25">
      <c r="B7" s="60">
        <v>1</v>
      </c>
      <c r="C7" s="63" t="s">
        <v>39</v>
      </c>
      <c r="D7" s="51"/>
      <c r="E7" s="49"/>
      <c r="F7" s="49">
        <v>59.97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49"/>
    </row>
    <row r="8" spans="2:18" s="48" customFormat="1" ht="51" customHeight="1" x14ac:dyDescent="0.25">
      <c r="B8" s="60">
        <f t="shared" ref="B8:B51" si="0">B7+1</f>
        <v>2</v>
      </c>
      <c r="C8" s="63" t="s">
        <v>80</v>
      </c>
      <c r="D8" s="51"/>
      <c r="E8" s="49"/>
      <c r="F8" s="49">
        <v>99.2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49"/>
    </row>
    <row r="9" spans="2:18" s="48" customFormat="1" ht="115.8" customHeight="1" x14ac:dyDescent="0.25">
      <c r="B9" s="60">
        <f t="shared" si="0"/>
        <v>3</v>
      </c>
      <c r="C9" s="63" t="s">
        <v>36</v>
      </c>
      <c r="D9" s="51"/>
      <c r="E9" s="49"/>
      <c r="F9" s="49">
        <v>405.78</v>
      </c>
      <c r="G9" s="49"/>
      <c r="H9" s="50"/>
      <c r="I9" s="50"/>
      <c r="J9" s="50"/>
      <c r="K9" s="50"/>
      <c r="L9" s="50"/>
      <c r="M9" s="50"/>
      <c r="N9" s="50"/>
      <c r="O9" s="50"/>
      <c r="P9" s="50"/>
      <c r="Q9" s="49"/>
    </row>
    <row r="10" spans="2:18" s="48" customFormat="1" ht="37.200000000000003" customHeight="1" x14ac:dyDescent="0.25">
      <c r="B10" s="60">
        <f t="shared" si="0"/>
        <v>4</v>
      </c>
      <c r="C10" s="63" t="s">
        <v>57</v>
      </c>
      <c r="D10" s="51"/>
      <c r="E10" s="49"/>
      <c r="F10" s="49">
        <v>229.53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49"/>
    </row>
    <row r="11" spans="2:18" s="48" customFormat="1" ht="69" customHeight="1" x14ac:dyDescent="0.25">
      <c r="B11" s="60">
        <f t="shared" si="0"/>
        <v>5</v>
      </c>
      <c r="C11" s="63" t="s">
        <v>81</v>
      </c>
      <c r="D11" s="51"/>
      <c r="E11" s="49"/>
      <c r="F11" s="49">
        <v>450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49"/>
    </row>
    <row r="12" spans="2:18" s="48" customFormat="1" ht="37.200000000000003" customHeight="1" x14ac:dyDescent="0.25">
      <c r="B12" s="60">
        <f t="shared" si="0"/>
        <v>6</v>
      </c>
      <c r="C12" s="63" t="s">
        <v>18</v>
      </c>
      <c r="D12" s="51"/>
      <c r="E12" s="49"/>
      <c r="F12" s="49"/>
      <c r="G12" s="50">
        <v>261.16000000000003</v>
      </c>
      <c r="H12" s="50"/>
      <c r="I12" s="50"/>
      <c r="J12" s="50"/>
      <c r="K12" s="50"/>
      <c r="L12" s="50"/>
      <c r="M12" s="50"/>
      <c r="N12" s="50"/>
      <c r="O12" s="50"/>
      <c r="P12" s="50"/>
      <c r="Q12" s="49"/>
      <c r="R12" s="52">
        <f>Q12</f>
        <v>0</v>
      </c>
    </row>
    <row r="13" spans="2:18" s="48" customFormat="1" ht="86.4" customHeight="1" x14ac:dyDescent="0.25">
      <c r="B13" s="60">
        <f t="shared" si="0"/>
        <v>7</v>
      </c>
      <c r="C13" s="63" t="s">
        <v>33</v>
      </c>
      <c r="D13" s="51"/>
      <c r="E13" s="49"/>
      <c r="F13" s="49"/>
      <c r="G13" s="49">
        <v>78.39</v>
      </c>
      <c r="H13" s="50"/>
      <c r="I13" s="50"/>
      <c r="J13" s="50"/>
      <c r="K13" s="50"/>
      <c r="L13" s="50"/>
      <c r="M13" s="50"/>
      <c r="N13" s="50"/>
      <c r="O13" s="50"/>
      <c r="P13" s="50"/>
      <c r="Q13" s="49"/>
    </row>
    <row r="14" spans="2:18" s="48" customFormat="1" ht="73.2" customHeight="1" x14ac:dyDescent="0.25">
      <c r="B14" s="60">
        <f t="shared" si="0"/>
        <v>8</v>
      </c>
      <c r="C14" s="64" t="s">
        <v>38</v>
      </c>
      <c r="D14" s="51"/>
      <c r="E14" s="49"/>
      <c r="F14" s="49"/>
      <c r="G14" s="50">
        <v>300</v>
      </c>
      <c r="H14" s="50"/>
      <c r="I14" s="50"/>
      <c r="J14" s="50"/>
      <c r="K14" s="50"/>
      <c r="L14" s="50"/>
      <c r="M14" s="50"/>
      <c r="N14" s="50"/>
      <c r="O14" s="50"/>
      <c r="P14" s="50"/>
      <c r="Q14" s="49"/>
      <c r="R14" s="52">
        <f>Q14</f>
        <v>0</v>
      </c>
    </row>
    <row r="15" spans="2:18" s="48" customFormat="1" ht="57.6" customHeight="1" x14ac:dyDescent="0.25">
      <c r="B15" s="60">
        <f t="shared" si="0"/>
        <v>9</v>
      </c>
      <c r="C15" s="63" t="s">
        <v>43</v>
      </c>
      <c r="D15" s="51"/>
      <c r="E15" s="49"/>
      <c r="F15" s="49"/>
      <c r="G15" s="50">
        <v>111.62</v>
      </c>
      <c r="H15" s="50"/>
      <c r="I15" s="50"/>
      <c r="J15" s="50"/>
      <c r="K15" s="50"/>
      <c r="L15" s="50"/>
      <c r="M15" s="50"/>
      <c r="N15" s="50"/>
      <c r="O15" s="50"/>
      <c r="P15" s="50"/>
      <c r="Q15" s="49"/>
      <c r="R15" s="52">
        <f>Q15</f>
        <v>0</v>
      </c>
    </row>
    <row r="16" spans="2:18" s="48" customFormat="1" ht="50.25" customHeight="1" x14ac:dyDescent="0.25">
      <c r="B16" s="60">
        <f t="shared" si="0"/>
        <v>10</v>
      </c>
      <c r="C16" s="63" t="s">
        <v>35</v>
      </c>
      <c r="D16" s="51"/>
      <c r="E16" s="49"/>
      <c r="F16" s="49"/>
      <c r="G16" s="50">
        <v>204</v>
      </c>
      <c r="H16" s="50"/>
      <c r="I16" s="50"/>
      <c r="J16" s="50"/>
      <c r="K16" s="50"/>
      <c r="L16" s="50"/>
      <c r="M16" s="50"/>
      <c r="N16" s="50"/>
      <c r="O16" s="50"/>
      <c r="P16" s="50"/>
      <c r="Q16" s="49"/>
    </row>
    <row r="17" spans="2:18" s="48" customFormat="1" ht="48" customHeight="1" x14ac:dyDescent="0.25">
      <c r="B17" s="60">
        <f t="shared" si="0"/>
        <v>11</v>
      </c>
      <c r="C17" s="63" t="s">
        <v>37</v>
      </c>
      <c r="D17" s="51"/>
      <c r="E17" s="49"/>
      <c r="F17" s="49"/>
      <c r="G17" s="50">
        <v>29.99</v>
      </c>
      <c r="H17" s="50"/>
      <c r="I17" s="50"/>
      <c r="J17" s="50"/>
      <c r="K17" s="50"/>
      <c r="L17" s="50"/>
      <c r="M17" s="50"/>
      <c r="N17" s="50"/>
      <c r="O17" s="50"/>
      <c r="P17" s="50"/>
      <c r="Q17" s="49"/>
      <c r="R17" s="52">
        <f>Q17</f>
        <v>0</v>
      </c>
    </row>
    <row r="18" spans="2:18" s="48" customFormat="1" ht="51.75" customHeight="1" x14ac:dyDescent="0.25">
      <c r="B18" s="60">
        <f t="shared" si="0"/>
        <v>12</v>
      </c>
      <c r="C18" s="63" t="s">
        <v>61</v>
      </c>
      <c r="D18" s="51"/>
      <c r="E18" s="49"/>
      <c r="F18" s="49"/>
      <c r="G18" s="50">
        <v>857.5</v>
      </c>
      <c r="H18" s="50"/>
      <c r="I18" s="50"/>
      <c r="J18" s="50"/>
      <c r="K18" s="50"/>
      <c r="L18" s="50"/>
      <c r="M18" s="50"/>
      <c r="N18" s="50"/>
      <c r="O18" s="50"/>
      <c r="P18" s="50"/>
      <c r="Q18" s="49"/>
    </row>
    <row r="19" spans="2:18" s="48" customFormat="1" ht="23.25" customHeight="1" x14ac:dyDescent="0.25">
      <c r="B19" s="60">
        <f t="shared" si="0"/>
        <v>13</v>
      </c>
      <c r="C19" s="63" t="s">
        <v>30</v>
      </c>
      <c r="D19" s="51"/>
      <c r="E19" s="53"/>
      <c r="F19" s="53"/>
      <c r="G19" s="49">
        <v>500</v>
      </c>
      <c r="H19" s="50"/>
      <c r="I19" s="50"/>
      <c r="J19" s="50"/>
      <c r="K19" s="50"/>
      <c r="L19" s="50"/>
      <c r="M19" s="50"/>
      <c r="N19" s="50"/>
      <c r="O19" s="50"/>
      <c r="P19" s="50"/>
      <c r="Q19" s="49"/>
    </row>
    <row r="20" spans="2:18" s="48" customFormat="1" ht="58.8" customHeight="1" x14ac:dyDescent="0.25">
      <c r="B20" s="60">
        <f t="shared" si="0"/>
        <v>14</v>
      </c>
      <c r="C20" s="63" t="s">
        <v>31</v>
      </c>
      <c r="D20" s="51"/>
      <c r="E20" s="49"/>
      <c r="F20" s="49"/>
      <c r="G20" s="49">
        <v>349.72</v>
      </c>
      <c r="H20" s="50"/>
      <c r="I20" s="50"/>
      <c r="J20" s="50"/>
      <c r="K20" s="50"/>
      <c r="L20" s="50"/>
      <c r="M20" s="50"/>
      <c r="N20" s="50"/>
      <c r="O20" s="50"/>
      <c r="P20" s="50"/>
      <c r="Q20" s="49"/>
    </row>
    <row r="21" spans="2:18" s="48" customFormat="1" ht="41.25" customHeight="1" x14ac:dyDescent="0.25">
      <c r="B21" s="60">
        <f t="shared" si="0"/>
        <v>15</v>
      </c>
      <c r="C21" s="63" t="s">
        <v>46</v>
      </c>
      <c r="D21" s="51"/>
      <c r="E21" s="49"/>
      <c r="F21" s="49"/>
      <c r="G21" s="49">
        <v>150</v>
      </c>
      <c r="H21" s="50"/>
      <c r="I21" s="50"/>
      <c r="J21" s="50"/>
      <c r="K21" s="50"/>
      <c r="L21" s="50"/>
      <c r="M21" s="50"/>
      <c r="N21" s="50"/>
      <c r="O21" s="50"/>
      <c r="P21" s="50"/>
      <c r="Q21" s="49"/>
    </row>
    <row r="22" spans="2:18" s="48" customFormat="1" ht="58.2" customHeight="1" x14ac:dyDescent="0.25">
      <c r="B22" s="60">
        <f t="shared" si="0"/>
        <v>16</v>
      </c>
      <c r="C22" s="63" t="s">
        <v>32</v>
      </c>
      <c r="D22" s="51"/>
      <c r="E22" s="49"/>
      <c r="F22" s="49"/>
      <c r="G22" s="49">
        <v>250</v>
      </c>
      <c r="H22" s="50"/>
      <c r="I22" s="50"/>
      <c r="J22" s="50"/>
      <c r="K22" s="50"/>
      <c r="L22" s="50"/>
      <c r="M22" s="50"/>
      <c r="N22" s="50"/>
      <c r="O22" s="50"/>
      <c r="P22" s="50"/>
      <c r="Q22" s="49"/>
    </row>
    <row r="23" spans="2:18" s="48" customFormat="1" ht="67.8" customHeight="1" x14ac:dyDescent="0.25">
      <c r="B23" s="60">
        <f t="shared" si="0"/>
        <v>17</v>
      </c>
      <c r="C23" s="63" t="s">
        <v>48</v>
      </c>
      <c r="D23" s="51"/>
      <c r="E23" s="49"/>
      <c r="F23" s="49"/>
      <c r="G23" s="50">
        <v>104.89</v>
      </c>
      <c r="H23" s="50"/>
      <c r="I23" s="50"/>
      <c r="J23" s="50"/>
      <c r="K23" s="50"/>
      <c r="L23" s="50"/>
      <c r="M23" s="50"/>
      <c r="N23" s="50"/>
      <c r="O23" s="50"/>
      <c r="P23" s="50"/>
      <c r="Q23" s="49"/>
    </row>
    <row r="24" spans="2:18" s="48" customFormat="1" ht="65.25" customHeight="1" x14ac:dyDescent="0.25">
      <c r="B24" s="60">
        <f t="shared" si="0"/>
        <v>18</v>
      </c>
      <c r="C24" s="63" t="s">
        <v>40</v>
      </c>
      <c r="D24" s="51"/>
      <c r="E24" s="49"/>
      <c r="F24" s="49"/>
      <c r="G24" s="50">
        <v>11</v>
      </c>
      <c r="H24" s="50"/>
      <c r="I24" s="50"/>
      <c r="J24" s="50"/>
      <c r="K24" s="50"/>
      <c r="L24" s="50"/>
      <c r="M24" s="50"/>
      <c r="N24" s="50"/>
      <c r="O24" s="50"/>
      <c r="P24" s="50"/>
      <c r="Q24" s="49"/>
      <c r="R24" s="52">
        <f>Q24</f>
        <v>0</v>
      </c>
    </row>
    <row r="25" spans="2:18" s="48" customFormat="1" ht="30" customHeight="1" x14ac:dyDescent="0.25">
      <c r="B25" s="60">
        <f t="shared" si="0"/>
        <v>19</v>
      </c>
      <c r="C25" s="63" t="s">
        <v>22</v>
      </c>
      <c r="D25" s="51"/>
      <c r="E25" s="49"/>
      <c r="F25" s="49"/>
      <c r="G25" s="50">
        <v>110</v>
      </c>
      <c r="H25" s="50"/>
      <c r="I25" s="50"/>
      <c r="J25" s="50"/>
      <c r="K25" s="50"/>
      <c r="L25" s="50"/>
      <c r="M25" s="50"/>
      <c r="N25" s="50"/>
      <c r="O25" s="50"/>
      <c r="P25" s="50"/>
      <c r="Q25" s="49"/>
    </row>
    <row r="26" spans="2:18" s="48" customFormat="1" ht="50.4" customHeight="1" x14ac:dyDescent="0.25">
      <c r="B26" s="60">
        <f t="shared" si="0"/>
        <v>20</v>
      </c>
      <c r="C26" s="64" t="s">
        <v>76</v>
      </c>
      <c r="D26" s="51"/>
      <c r="E26" s="49"/>
      <c r="F26" s="49"/>
      <c r="G26" s="50"/>
      <c r="H26" s="50">
        <v>748.4</v>
      </c>
      <c r="I26" s="50"/>
      <c r="J26" s="50"/>
      <c r="K26" s="50"/>
      <c r="L26" s="50"/>
      <c r="M26" s="50"/>
      <c r="N26" s="50"/>
      <c r="O26" s="50"/>
      <c r="P26" s="50"/>
      <c r="Q26" s="49"/>
    </row>
    <row r="27" spans="2:18" s="48" customFormat="1" ht="21" customHeight="1" x14ac:dyDescent="0.25">
      <c r="B27" s="60">
        <f t="shared" si="0"/>
        <v>21</v>
      </c>
      <c r="C27" s="63" t="s">
        <v>49</v>
      </c>
      <c r="D27" s="51"/>
      <c r="E27" s="49"/>
      <c r="F27" s="49"/>
      <c r="G27" s="50"/>
      <c r="H27" s="50">
        <v>130</v>
      </c>
      <c r="I27" s="50"/>
      <c r="J27" s="50"/>
      <c r="K27" s="50"/>
      <c r="L27" s="50"/>
      <c r="M27" s="50"/>
      <c r="N27" s="50"/>
      <c r="O27" s="50"/>
      <c r="P27" s="50"/>
      <c r="Q27" s="49"/>
    </row>
    <row r="28" spans="2:18" s="48" customFormat="1" ht="85.8" customHeight="1" x14ac:dyDescent="0.25">
      <c r="B28" s="60">
        <f t="shared" si="0"/>
        <v>22</v>
      </c>
      <c r="C28" s="64" t="s">
        <v>60</v>
      </c>
      <c r="D28" s="51"/>
      <c r="E28" s="49"/>
      <c r="F28" s="49"/>
      <c r="G28" s="49"/>
      <c r="H28" s="49">
        <v>180.7</v>
      </c>
      <c r="I28" s="50"/>
      <c r="J28" s="50"/>
      <c r="K28" s="50"/>
      <c r="L28" s="50"/>
      <c r="M28" s="50"/>
      <c r="N28" s="50"/>
      <c r="O28" s="50"/>
      <c r="P28" s="50"/>
      <c r="Q28" s="49"/>
    </row>
    <row r="29" spans="2:18" s="48" customFormat="1" ht="30" customHeight="1" x14ac:dyDescent="0.25">
      <c r="B29" s="60">
        <f t="shared" si="0"/>
        <v>23</v>
      </c>
      <c r="C29" s="63" t="s">
        <v>83</v>
      </c>
      <c r="D29" s="51"/>
      <c r="E29" s="49"/>
      <c r="F29" s="49"/>
      <c r="G29" s="50"/>
      <c r="H29" s="50">
        <v>499.95</v>
      </c>
      <c r="I29" s="50"/>
      <c r="J29" s="50"/>
      <c r="K29" s="50"/>
      <c r="L29" s="50"/>
      <c r="M29" s="50"/>
      <c r="N29" s="50"/>
      <c r="O29" s="50"/>
      <c r="P29" s="50"/>
      <c r="Q29" s="49"/>
    </row>
    <row r="30" spans="2:18" s="48" customFormat="1" ht="50.4" customHeight="1" x14ac:dyDescent="0.25">
      <c r="B30" s="60">
        <f t="shared" si="0"/>
        <v>24</v>
      </c>
      <c r="C30" s="63" t="s">
        <v>47</v>
      </c>
      <c r="D30" s="51"/>
      <c r="E30" s="49"/>
      <c r="F30" s="49"/>
      <c r="G30" s="50"/>
      <c r="H30" s="50">
        <v>23.96</v>
      </c>
      <c r="I30" s="50"/>
      <c r="J30" s="50"/>
      <c r="K30" s="50"/>
      <c r="L30" s="50"/>
      <c r="M30" s="50"/>
      <c r="N30" s="50"/>
      <c r="O30" s="50"/>
      <c r="P30" s="50"/>
      <c r="Q30" s="49"/>
    </row>
    <row r="31" spans="2:18" s="48" customFormat="1" ht="36" customHeight="1" x14ac:dyDescent="0.25">
      <c r="B31" s="60">
        <f t="shared" si="0"/>
        <v>25</v>
      </c>
      <c r="C31" s="64" t="s">
        <v>51</v>
      </c>
      <c r="D31" s="51"/>
      <c r="E31" s="49"/>
      <c r="F31" s="49"/>
      <c r="G31" s="50"/>
      <c r="H31" s="62"/>
      <c r="I31" s="50">
        <v>59.4</v>
      </c>
      <c r="J31" s="50"/>
      <c r="K31" s="50"/>
      <c r="L31" s="50"/>
      <c r="M31" s="50"/>
      <c r="N31" s="50"/>
      <c r="O31" s="50"/>
      <c r="P31" s="50"/>
      <c r="Q31" s="49"/>
    </row>
    <row r="32" spans="2:18" s="48" customFormat="1" ht="81" customHeight="1" x14ac:dyDescent="0.25">
      <c r="B32" s="60">
        <f t="shared" si="0"/>
        <v>26</v>
      </c>
      <c r="C32" s="63" t="s">
        <v>41</v>
      </c>
      <c r="D32" s="51"/>
      <c r="E32" s="49"/>
      <c r="F32" s="49"/>
      <c r="G32" s="50"/>
      <c r="H32" s="50">
        <v>65.83</v>
      </c>
      <c r="I32" s="50"/>
      <c r="J32" s="50"/>
      <c r="K32" s="50"/>
      <c r="L32" s="50"/>
      <c r="M32" s="50"/>
      <c r="N32" s="50"/>
      <c r="O32" s="50"/>
      <c r="P32" s="50"/>
      <c r="Q32" s="49"/>
    </row>
    <row r="33" spans="1:18" s="48" customFormat="1" ht="52.2" customHeight="1" x14ac:dyDescent="0.25">
      <c r="B33" s="60">
        <f t="shared" si="0"/>
        <v>27</v>
      </c>
      <c r="C33" s="63" t="s">
        <v>63</v>
      </c>
      <c r="D33" s="51"/>
      <c r="E33" s="49"/>
      <c r="F33" s="49"/>
      <c r="G33" s="50"/>
      <c r="H33" s="50">
        <v>34.35</v>
      </c>
      <c r="I33" s="50"/>
      <c r="J33" s="50"/>
      <c r="K33" s="50"/>
      <c r="L33" s="50"/>
      <c r="M33" s="50"/>
      <c r="N33" s="50"/>
      <c r="O33" s="50"/>
      <c r="P33" s="50"/>
      <c r="Q33" s="49"/>
    </row>
    <row r="34" spans="1:18" s="48" customFormat="1" ht="38.4" customHeight="1" x14ac:dyDescent="0.25">
      <c r="B34" s="60">
        <f t="shared" si="0"/>
        <v>28</v>
      </c>
      <c r="C34" s="63" t="s">
        <v>64</v>
      </c>
      <c r="D34" s="51"/>
      <c r="E34" s="49"/>
      <c r="F34" s="49"/>
      <c r="G34" s="50"/>
      <c r="H34" s="62"/>
      <c r="I34" s="50"/>
      <c r="J34" s="50">
        <v>30</v>
      </c>
      <c r="K34" s="50"/>
      <c r="L34" s="50"/>
      <c r="M34" s="50"/>
      <c r="N34" s="50"/>
      <c r="O34" s="50"/>
      <c r="P34" s="50"/>
      <c r="Q34" s="49"/>
    </row>
    <row r="35" spans="1:18" s="48" customFormat="1" ht="21.6" customHeight="1" x14ac:dyDescent="0.25">
      <c r="B35" s="60">
        <f t="shared" si="0"/>
        <v>29</v>
      </c>
      <c r="C35" s="63" t="s">
        <v>82</v>
      </c>
      <c r="D35" s="51"/>
      <c r="E35" s="49"/>
      <c r="F35" s="49"/>
      <c r="G35" s="50"/>
      <c r="H35" s="50">
        <v>48.66</v>
      </c>
      <c r="I35" s="50"/>
      <c r="J35" s="50"/>
      <c r="K35" s="50"/>
      <c r="L35" s="50"/>
      <c r="M35" s="50"/>
      <c r="N35" s="50"/>
      <c r="O35" s="50"/>
      <c r="P35" s="50"/>
      <c r="Q35" s="49"/>
    </row>
    <row r="36" spans="1:18" s="48" customFormat="1" ht="112.2" customHeight="1" x14ac:dyDescent="0.25">
      <c r="B36" s="60">
        <f t="shared" si="0"/>
        <v>30</v>
      </c>
      <c r="C36" s="64" t="s">
        <v>42</v>
      </c>
      <c r="D36" s="51"/>
      <c r="E36" s="49"/>
      <c r="F36" s="49"/>
      <c r="G36" s="50"/>
      <c r="H36" s="50"/>
      <c r="I36" s="50">
        <v>298</v>
      </c>
      <c r="J36" s="50"/>
      <c r="K36" s="50"/>
      <c r="L36" s="50"/>
      <c r="M36" s="50"/>
      <c r="N36" s="50"/>
      <c r="O36" s="50"/>
      <c r="P36" s="50"/>
      <c r="Q36" s="49"/>
    </row>
    <row r="37" spans="1:18" s="48" customFormat="1" ht="82.8" customHeight="1" x14ac:dyDescent="0.25">
      <c r="B37" s="60">
        <f t="shared" si="0"/>
        <v>31</v>
      </c>
      <c r="C37" s="64" t="s">
        <v>25</v>
      </c>
      <c r="D37" s="51"/>
      <c r="E37" s="49"/>
      <c r="F37" s="49"/>
      <c r="G37" s="50"/>
      <c r="H37" s="50"/>
      <c r="I37" s="50">
        <v>289.06</v>
      </c>
      <c r="J37" s="50"/>
      <c r="K37" s="50"/>
      <c r="L37" s="50"/>
      <c r="M37" s="50"/>
      <c r="N37" s="50"/>
      <c r="O37" s="50"/>
      <c r="P37" s="50"/>
      <c r="Q37" s="49"/>
    </row>
    <row r="38" spans="1:18" s="48" customFormat="1" ht="25.8" customHeight="1" x14ac:dyDescent="0.25">
      <c r="B38" s="60">
        <f t="shared" si="0"/>
        <v>32</v>
      </c>
      <c r="C38" s="63" t="s">
        <v>23</v>
      </c>
      <c r="D38" s="51"/>
      <c r="E38" s="49"/>
      <c r="F38" s="49"/>
      <c r="G38" s="50"/>
      <c r="H38" s="50"/>
      <c r="I38" s="50">
        <v>315.97000000000003</v>
      </c>
      <c r="J38" s="50"/>
      <c r="K38" s="50"/>
      <c r="L38" s="50"/>
      <c r="M38" s="50"/>
      <c r="N38" s="50"/>
      <c r="O38" s="50"/>
      <c r="P38" s="50"/>
      <c r="Q38" s="49"/>
    </row>
    <row r="39" spans="1:18" s="48" customFormat="1" ht="36" customHeight="1" x14ac:dyDescent="0.25">
      <c r="B39" s="60">
        <f t="shared" si="0"/>
        <v>33</v>
      </c>
      <c r="C39" s="63" t="s">
        <v>55</v>
      </c>
      <c r="D39" s="51"/>
      <c r="E39" s="49"/>
      <c r="F39" s="49"/>
      <c r="G39" s="50"/>
      <c r="H39" s="50"/>
      <c r="I39" s="50">
        <v>767.28</v>
      </c>
      <c r="J39" s="50"/>
      <c r="K39" s="50"/>
      <c r="L39" s="50"/>
      <c r="M39" s="50"/>
      <c r="N39" s="50"/>
      <c r="O39" s="50"/>
      <c r="P39" s="50"/>
      <c r="Q39" s="49"/>
    </row>
    <row r="40" spans="1:18" s="48" customFormat="1" ht="83.4" customHeight="1" x14ac:dyDescent="0.25">
      <c r="B40" s="60">
        <f t="shared" si="0"/>
        <v>34</v>
      </c>
      <c r="C40" s="63" t="s">
        <v>34</v>
      </c>
      <c r="D40" s="51"/>
      <c r="E40" s="49"/>
      <c r="F40" s="49"/>
      <c r="G40" s="50"/>
      <c r="H40" s="50"/>
      <c r="I40" s="50">
        <v>50.6</v>
      </c>
      <c r="J40" s="50"/>
      <c r="K40" s="50"/>
      <c r="L40" s="50"/>
      <c r="M40" s="50"/>
      <c r="N40" s="50"/>
      <c r="O40" s="50"/>
      <c r="P40" s="50"/>
      <c r="Q40" s="49"/>
    </row>
    <row r="41" spans="1:18" s="48" customFormat="1" ht="39.6" customHeight="1" x14ac:dyDescent="0.25">
      <c r="B41" s="60">
        <f t="shared" si="0"/>
        <v>35</v>
      </c>
      <c r="C41" s="63" t="s">
        <v>66</v>
      </c>
      <c r="D41" s="51"/>
      <c r="E41" s="49"/>
      <c r="F41" s="49"/>
      <c r="G41" s="50"/>
      <c r="H41" s="50"/>
      <c r="I41" s="50">
        <v>243.24</v>
      </c>
      <c r="J41" s="50"/>
      <c r="K41" s="50"/>
      <c r="L41" s="50"/>
      <c r="M41" s="50"/>
      <c r="N41" s="50"/>
      <c r="O41" s="50"/>
      <c r="P41" s="50"/>
      <c r="Q41" s="49"/>
    </row>
    <row r="42" spans="1:18" s="48" customFormat="1" ht="36" customHeight="1" x14ac:dyDescent="0.25">
      <c r="B42" s="60">
        <f t="shared" si="0"/>
        <v>36</v>
      </c>
      <c r="C42" s="63" t="s">
        <v>21</v>
      </c>
      <c r="D42" s="51"/>
      <c r="E42" s="49"/>
      <c r="F42" s="49"/>
      <c r="G42" s="50"/>
      <c r="H42" s="50"/>
      <c r="I42" s="50"/>
      <c r="J42" s="50">
        <v>200.84</v>
      </c>
      <c r="K42" s="50"/>
      <c r="L42" s="50"/>
      <c r="M42" s="50"/>
      <c r="N42" s="50"/>
      <c r="O42" s="50"/>
      <c r="P42" s="50"/>
      <c r="Q42" s="49"/>
      <c r="R42" s="52">
        <f>Q42</f>
        <v>0</v>
      </c>
    </row>
    <row r="43" spans="1:18" s="48" customFormat="1" ht="53.4" customHeight="1" x14ac:dyDescent="0.25">
      <c r="B43" s="60">
        <f t="shared" si="0"/>
        <v>37</v>
      </c>
      <c r="C43" s="63" t="s">
        <v>84</v>
      </c>
      <c r="D43" s="51"/>
      <c r="E43" s="49"/>
      <c r="F43" s="49"/>
      <c r="G43" s="50"/>
      <c r="H43" s="50"/>
      <c r="I43" s="50"/>
      <c r="J43" s="50"/>
      <c r="K43" s="50">
        <v>24.9</v>
      </c>
      <c r="L43" s="50"/>
      <c r="M43" s="50"/>
      <c r="N43" s="50"/>
      <c r="O43" s="50"/>
      <c r="P43" s="50"/>
      <c r="Q43" s="49"/>
      <c r="R43" s="52">
        <f>Q43</f>
        <v>0</v>
      </c>
    </row>
    <row r="44" spans="1:18" s="48" customFormat="1" ht="37.200000000000003" customHeight="1" x14ac:dyDescent="0.25">
      <c r="B44" s="60">
        <f t="shared" si="0"/>
        <v>38</v>
      </c>
      <c r="C44" s="65" t="s">
        <v>85</v>
      </c>
      <c r="D44" s="51"/>
      <c r="E44" s="49"/>
      <c r="F44" s="49"/>
      <c r="G44" s="50"/>
      <c r="H44" s="50"/>
      <c r="I44" s="50"/>
      <c r="J44" s="50"/>
      <c r="K44" s="50"/>
      <c r="L44" s="50">
        <v>44.98</v>
      </c>
      <c r="M44" s="62"/>
      <c r="N44" s="50"/>
      <c r="O44" s="50"/>
      <c r="P44" s="50"/>
      <c r="Q44" s="49"/>
    </row>
    <row r="45" spans="1:18" s="48" customFormat="1" ht="37.200000000000003" customHeight="1" x14ac:dyDescent="0.25">
      <c r="B45" s="60">
        <f t="shared" si="0"/>
        <v>39</v>
      </c>
      <c r="C45" s="65" t="s">
        <v>86</v>
      </c>
      <c r="D45" s="51"/>
      <c r="E45" s="49"/>
      <c r="F45" s="49"/>
      <c r="G45" s="50"/>
      <c r="H45" s="50"/>
      <c r="I45" s="50"/>
      <c r="J45" s="50"/>
      <c r="K45" s="50"/>
      <c r="L45" s="61">
        <v>285.58999999999997</v>
      </c>
      <c r="M45" s="62"/>
      <c r="N45" s="50"/>
      <c r="O45" s="50"/>
      <c r="P45" s="50"/>
      <c r="Q45" s="49"/>
    </row>
    <row r="46" spans="1:18" s="48" customFormat="1" ht="37.200000000000003" customHeight="1" x14ac:dyDescent="0.25">
      <c r="B46" s="60">
        <f t="shared" si="0"/>
        <v>40</v>
      </c>
      <c r="C46" s="65" t="s">
        <v>87</v>
      </c>
      <c r="D46" s="51"/>
      <c r="E46" s="49"/>
      <c r="F46" s="49"/>
      <c r="G46" s="50"/>
      <c r="H46" s="50"/>
      <c r="I46" s="50"/>
      <c r="J46" s="50"/>
      <c r="K46" s="50"/>
      <c r="L46" s="61">
        <v>108.85</v>
      </c>
      <c r="M46" s="62"/>
      <c r="N46" s="50"/>
      <c r="O46" s="50"/>
      <c r="P46" s="50"/>
      <c r="Q46" s="49"/>
    </row>
    <row r="47" spans="1:18" s="48" customFormat="1" ht="42" customHeight="1" x14ac:dyDescent="0.25">
      <c r="A47" s="48">
        <v>91</v>
      </c>
      <c r="B47" s="60">
        <f t="shared" si="0"/>
        <v>41</v>
      </c>
      <c r="C47" s="65" t="s">
        <v>89</v>
      </c>
      <c r="D47" s="51"/>
      <c r="E47" s="49"/>
      <c r="F47" s="49"/>
      <c r="G47" s="50"/>
      <c r="H47" s="50"/>
      <c r="I47" s="50"/>
      <c r="J47" s="50"/>
      <c r="K47" s="50"/>
      <c r="L47" s="50"/>
      <c r="M47" s="50">
        <v>199.11</v>
      </c>
      <c r="N47" s="62"/>
      <c r="O47" s="50"/>
      <c r="P47" s="50"/>
      <c r="Q47" s="49"/>
      <c r="R47" s="48">
        <v>200</v>
      </c>
    </row>
    <row r="48" spans="1:18" s="48" customFormat="1" ht="31.2" customHeight="1" x14ac:dyDescent="0.25">
      <c r="A48" s="48">
        <v>53</v>
      </c>
      <c r="B48" s="60">
        <f t="shared" si="0"/>
        <v>42</v>
      </c>
      <c r="C48" s="65" t="s">
        <v>88</v>
      </c>
      <c r="D48" s="51"/>
      <c r="E48" s="49"/>
      <c r="F48" s="49"/>
      <c r="G48" s="50"/>
      <c r="H48" s="50"/>
      <c r="I48" s="50"/>
      <c r="J48" s="50"/>
      <c r="K48" s="50"/>
      <c r="L48" s="50"/>
      <c r="M48" s="50">
        <v>280.60000000000002</v>
      </c>
      <c r="N48" s="62"/>
      <c r="O48" s="50"/>
      <c r="P48" s="50"/>
      <c r="Q48" s="49"/>
    </row>
    <row r="49" spans="1:18" s="48" customFormat="1" ht="31.2" customHeight="1" x14ac:dyDescent="0.25">
      <c r="B49" s="60">
        <f t="shared" si="0"/>
        <v>43</v>
      </c>
      <c r="C49" s="63" t="s">
        <v>72</v>
      </c>
      <c r="D49" s="51"/>
      <c r="E49" s="49"/>
      <c r="F49" s="49"/>
      <c r="G49" s="50"/>
      <c r="H49" s="50"/>
      <c r="I49" s="50"/>
      <c r="J49" s="50"/>
      <c r="K49" s="50"/>
      <c r="L49" s="50"/>
      <c r="M49" s="50"/>
      <c r="N49" s="50">
        <v>100</v>
      </c>
      <c r="O49" s="50"/>
      <c r="P49" s="50"/>
      <c r="Q49" s="49"/>
    </row>
    <row r="50" spans="1:18" s="48" customFormat="1" ht="42.6" customHeight="1" x14ac:dyDescent="0.25">
      <c r="A50" s="48">
        <v>54</v>
      </c>
      <c r="B50" s="60">
        <f t="shared" si="0"/>
        <v>44</v>
      </c>
      <c r="C50" s="66" t="s">
        <v>70</v>
      </c>
      <c r="D50" s="51"/>
      <c r="E50" s="49"/>
      <c r="F50" s="49"/>
      <c r="G50" s="50"/>
      <c r="H50" s="50"/>
      <c r="I50" s="50"/>
      <c r="J50" s="50"/>
      <c r="K50" s="50"/>
      <c r="L50" s="50"/>
      <c r="M50" s="50"/>
      <c r="N50" s="50">
        <v>500</v>
      </c>
      <c r="O50" s="50"/>
      <c r="P50" s="50"/>
      <c r="Q50" s="49"/>
    </row>
    <row r="51" spans="1:18" s="48" customFormat="1" ht="35.4" customHeight="1" x14ac:dyDescent="0.25">
      <c r="B51" s="60">
        <f t="shared" si="0"/>
        <v>45</v>
      </c>
      <c r="C51" s="63" t="s">
        <v>71</v>
      </c>
      <c r="D51" s="51"/>
      <c r="E51" s="49"/>
      <c r="F51" s="49"/>
      <c r="G51" s="50"/>
      <c r="H51" s="50"/>
      <c r="I51" s="50"/>
      <c r="J51" s="50"/>
      <c r="K51" s="50"/>
      <c r="L51" s="50"/>
      <c r="M51" s="50"/>
      <c r="N51" s="50"/>
      <c r="O51" s="50">
        <v>250.02</v>
      </c>
      <c r="P51" s="50"/>
      <c r="Q51" s="49"/>
    </row>
    <row r="52" spans="1:18" ht="33" customHeight="1" thickBot="1" x14ac:dyDescent="0.3">
      <c r="B52" s="67" t="s">
        <v>15</v>
      </c>
      <c r="C52" s="66"/>
      <c r="D52" s="62"/>
      <c r="E52" s="49">
        <f t="shared" ref="E52:P52" si="1">SUM(E7:E51)</f>
        <v>0</v>
      </c>
      <c r="F52" s="49">
        <f t="shared" si="1"/>
        <v>1244.48</v>
      </c>
      <c r="G52" s="49">
        <f t="shared" si="1"/>
        <v>3318.27</v>
      </c>
      <c r="H52" s="49">
        <f t="shared" si="1"/>
        <v>1731.85</v>
      </c>
      <c r="I52" s="49">
        <f t="shared" si="1"/>
        <v>2023.55</v>
      </c>
      <c r="J52" s="49">
        <f t="shared" si="1"/>
        <v>230.84</v>
      </c>
      <c r="K52" s="49">
        <f t="shared" si="1"/>
        <v>24.9</v>
      </c>
      <c r="L52" s="49">
        <f t="shared" si="1"/>
        <v>439.42</v>
      </c>
      <c r="M52" s="49">
        <f t="shared" si="1"/>
        <v>479.71</v>
      </c>
      <c r="N52" s="49">
        <f t="shared" si="1"/>
        <v>600</v>
      </c>
      <c r="O52" s="49">
        <f t="shared" si="1"/>
        <v>250.02</v>
      </c>
      <c r="P52" s="49">
        <f t="shared" si="1"/>
        <v>0</v>
      </c>
      <c r="Q52" s="49">
        <f>SUM(E52:P52)</f>
        <v>10343.040000000001</v>
      </c>
      <c r="R52" s="47">
        <f>SUM(R7:R51)</f>
        <v>200</v>
      </c>
    </row>
    <row r="53" spans="1:18" ht="42.75" customHeight="1" x14ac:dyDescent="0.25">
      <c r="C53" s="42"/>
      <c r="D53" s="42"/>
      <c r="E53" s="42">
        <f t="shared" ref="E53:P53" si="2">COUNT(E7:E51)</f>
        <v>0</v>
      </c>
      <c r="F53" s="42">
        <f t="shared" si="2"/>
        <v>5</v>
      </c>
      <c r="G53" s="42">
        <f t="shared" si="2"/>
        <v>14</v>
      </c>
      <c r="H53" s="42">
        <f t="shared" si="2"/>
        <v>8</v>
      </c>
      <c r="I53" s="42">
        <f t="shared" si="2"/>
        <v>7</v>
      </c>
      <c r="J53" s="42">
        <f t="shared" si="2"/>
        <v>2</v>
      </c>
      <c r="K53" s="42">
        <f t="shared" si="2"/>
        <v>1</v>
      </c>
      <c r="L53" s="42">
        <f t="shared" si="2"/>
        <v>3</v>
      </c>
      <c r="M53" s="42">
        <f t="shared" si="2"/>
        <v>2</v>
      </c>
      <c r="N53" s="42">
        <f t="shared" si="2"/>
        <v>2</v>
      </c>
      <c r="O53" s="42">
        <f t="shared" si="2"/>
        <v>1</v>
      </c>
      <c r="P53" s="42">
        <f t="shared" si="2"/>
        <v>0</v>
      </c>
      <c r="Q53" s="42">
        <f>SUM(E53:P53)</f>
        <v>45</v>
      </c>
    </row>
    <row r="54" spans="1:18" ht="26.25" customHeight="1" x14ac:dyDescent="0.25">
      <c r="C54" s="42" t="s">
        <v>58</v>
      </c>
      <c r="D54" s="42"/>
      <c r="E54" s="42"/>
      <c r="F54" s="42"/>
      <c r="G54" s="42" t="s">
        <v>26</v>
      </c>
      <c r="H54" s="42"/>
      <c r="I54" s="42"/>
      <c r="J54" s="42"/>
      <c r="K54" s="42"/>
      <c r="L54" s="42"/>
      <c r="M54" s="42"/>
      <c r="N54" s="42"/>
      <c r="O54" s="42"/>
      <c r="P54" s="46"/>
      <c r="Q54" s="45"/>
      <c r="R54" s="44">
        <f>R52/Q52</f>
        <v>1.9300000000000001E-2</v>
      </c>
    </row>
    <row r="55" spans="1:18" ht="12" customHeight="1" x14ac:dyDescent="0.2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18" ht="23.25" customHeight="1" x14ac:dyDescent="0.25">
      <c r="C56" s="42" t="s">
        <v>44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8" ht="21" customHeight="1" x14ac:dyDescent="0.25">
      <c r="C57" s="43">
        <v>524314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8" ht="33" customHeight="1" x14ac:dyDescent="0.25"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8" ht="18" x14ac:dyDescent="0.25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8" ht="18" x14ac:dyDescent="0.25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8" ht="18" x14ac:dyDescent="0.25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8" ht="41.25" customHeight="1" x14ac:dyDescent="0.25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1:18" ht="18" x14ac:dyDescent="0.25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1:18" ht="18" x14ac:dyDescent="0.25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3:17" ht="18" x14ac:dyDescent="0.25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3:17" ht="18" x14ac:dyDescent="0.25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3:17" ht="18" x14ac:dyDescent="0.25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3:17" ht="18" x14ac:dyDescent="0.25"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3:17" ht="18" x14ac:dyDescent="0.25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3:17" ht="18" x14ac:dyDescent="0.25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3:17" ht="18" x14ac:dyDescent="0.25"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3:17" ht="18" x14ac:dyDescent="0.25"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3:17" ht="18" x14ac:dyDescent="0.25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3:17" ht="18" x14ac:dyDescent="0.25"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3:17" ht="18" x14ac:dyDescent="0.25"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3:17" ht="18" x14ac:dyDescent="0.25"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3:17" ht="18" x14ac:dyDescent="0.25"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3:17" ht="18" x14ac:dyDescent="0.25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3:17" ht="18" x14ac:dyDescent="0.25"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3:17" ht="18" x14ac:dyDescent="0.25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3:17" ht="18" x14ac:dyDescent="0.25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3:17" ht="18" x14ac:dyDescent="0.25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3:17" ht="18" x14ac:dyDescent="0.25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3:17" ht="18" x14ac:dyDescent="0.25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3:17" ht="18" x14ac:dyDescent="0.25"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3:17" ht="18" x14ac:dyDescent="0.25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3:17" ht="18" x14ac:dyDescent="0.25"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3:17" ht="18" x14ac:dyDescent="0.25"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3:17" ht="18" x14ac:dyDescent="0.25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3:17" ht="18" x14ac:dyDescent="0.25">
      <c r="C90" s="42"/>
    </row>
  </sheetData>
  <mergeCells count="5">
    <mergeCell ref="O2:Q2"/>
    <mergeCell ref="E4:O4"/>
    <mergeCell ref="B5:B6"/>
    <mergeCell ref="C5:C6"/>
    <mergeCell ref="E6:P6"/>
  </mergeCells>
  <pageMargins left="0" right="0" top="0" bottom="0" header="0" footer="0"/>
  <pageSetup paperSize="9" scale="80" fitToHeight="4" orientation="landscape" r:id="rId1"/>
  <headerFooter alignWithMargins="0"/>
  <rowBreaks count="1" manualBreakCount="1"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коммуналкой</vt:lpstr>
      <vt:lpstr>27.12.2015 без коммуналки</vt:lpstr>
      <vt:lpstr>03.10.2016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Конюкова Татьяна Владимировна</dc:creator>
  <cp:keywords/>
  <dc:description/>
  <cp:lastModifiedBy>Татьяна Ф. Артемова</cp:lastModifiedBy>
  <cp:lastPrinted>2016-04-25T08:02:14Z</cp:lastPrinted>
  <dcterms:created xsi:type="dcterms:W3CDTF">2005-11-04T04:29:17Z</dcterms:created>
  <dcterms:modified xsi:type="dcterms:W3CDTF">2016-10-13T02:33:08Z</dcterms:modified>
  <cp:category/>
</cp:coreProperties>
</file>